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MM\energetik\Audit UR\MA21 - za 2019\"/>
    </mc:Choice>
  </mc:AlternateContent>
  <bookViews>
    <workbookView xWindow="0" yWindow="0" windowWidth="19200" windowHeight="11880" activeTab="10"/>
  </bookViews>
  <sheets>
    <sheet name="přehled  organizace města" sheetId="4" r:id="rId1"/>
    <sheet name="realizace úspor - vliv na PENB" sheetId="6" r:id="rId2"/>
    <sheet name="budovy - PENB" sheetId="5" r:id="rId3"/>
    <sheet name=" budovy 2019" sheetId="10" r:id="rId4"/>
    <sheet name="budovy 2018" sheetId="11" r:id="rId5"/>
    <sheet name="budovy 2017" sheetId="12" r:id="rId6"/>
    <sheet name="PHM - MU" sheetId="9" r:id="rId7"/>
    <sheet name="2019" sheetId="1" r:id="rId8"/>
    <sheet name="2018" sheetId="2" r:id="rId9"/>
    <sheet name="2017" sheetId="3" r:id="rId10"/>
    <sheet name="teplárna - palivový mix" sheetId="13" r:id="rId11"/>
  </sheets>
  <definedNames>
    <definedName name="_xlnm._FilterDatabase" localSheetId="3" hidden="1">' budovy 2019'!$A$3:$G$3</definedName>
    <definedName name="_xlnm._FilterDatabase" localSheetId="7" hidden="1">'2019'!$A$1:$T$1</definedName>
    <definedName name="_xlnm._FilterDatabase" localSheetId="2" hidden="1">'budovy - PENB'!$A$1:$C$1</definedName>
    <definedName name="_xlnm._FilterDatabase" localSheetId="5" hidden="1">'budovy 2017'!$A$3:$H$3</definedName>
    <definedName name="_xlnm._FilterDatabase" localSheetId="4" hidden="1">'budovy 2018'!$A$3:$H$3</definedName>
  </definedNames>
  <calcPr calcId="152511"/>
</workbook>
</file>

<file path=xl/calcChain.xml><?xml version="1.0" encoding="utf-8"?>
<calcChain xmlns="http://schemas.openxmlformats.org/spreadsheetml/2006/main">
  <c r="D4" i="4" l="1"/>
  <c r="J5" i="9" l="1"/>
  <c r="H5" i="9"/>
  <c r="R4" i="4"/>
  <c r="J4" i="9" l="1"/>
  <c r="J3" i="9"/>
  <c r="H3" i="9"/>
  <c r="D6" i="4" l="1"/>
  <c r="C6" i="4"/>
  <c r="F12" i="6"/>
  <c r="H4" i="9" l="1"/>
  <c r="G6" i="4" l="1"/>
  <c r="G5" i="4"/>
  <c r="F6" i="4"/>
  <c r="F5" i="4"/>
  <c r="F4" i="4"/>
  <c r="C105" i="5"/>
  <c r="AA4" i="4" s="1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X4" i="4"/>
  <c r="Z4" i="4"/>
  <c r="V4" i="4"/>
  <c r="T4" i="4"/>
  <c r="P4" i="4"/>
  <c r="N4" i="4"/>
  <c r="I6" i="4"/>
  <c r="J17" i="3"/>
  <c r="F17" i="3"/>
  <c r="H6" i="4"/>
  <c r="J6" i="4"/>
  <c r="E6" i="4"/>
  <c r="J5" i="4"/>
  <c r="I5" i="4"/>
  <c r="H5" i="4"/>
  <c r="E5" i="4"/>
  <c r="P17" i="3"/>
  <c r="O17" i="3"/>
  <c r="K17" i="3"/>
  <c r="B17" i="3"/>
  <c r="P17" i="2"/>
  <c r="O17" i="2"/>
  <c r="K17" i="2"/>
  <c r="J17" i="2"/>
  <c r="F17" i="2"/>
  <c r="B17" i="2"/>
  <c r="P17" i="1"/>
  <c r="O17" i="1"/>
  <c r="K17" i="1"/>
  <c r="J4" i="4"/>
  <c r="J17" i="1"/>
  <c r="I4" i="4" s="1"/>
  <c r="F17" i="1"/>
  <c r="H4" i="4"/>
  <c r="B17" i="1"/>
  <c r="E4" i="4"/>
  <c r="G4" i="4" s="1"/>
  <c r="C25" i="4"/>
  <c r="B25" i="4"/>
  <c r="C5" i="4"/>
  <c r="D5" i="4"/>
  <c r="D25" i="4" l="1"/>
  <c r="C4" i="4"/>
  <c r="S4" i="4"/>
  <c r="W4" i="4"/>
  <c r="Y4" i="4"/>
  <c r="O4" i="4"/>
  <c r="Q4" i="4"/>
  <c r="U4" i="4"/>
</calcChain>
</file>

<file path=xl/comments1.xml><?xml version="1.0" encoding="utf-8"?>
<comments xmlns="http://schemas.openxmlformats.org/spreadsheetml/2006/main">
  <authors>
    <author>Administrator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viz poznámka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10" authorId="0" shapeId="0">
      <text>
        <r>
          <rPr>
            <b/>
            <sz val="8"/>
            <color indexed="81"/>
            <rFont val="Tahoma"/>
            <charset val="1"/>
          </rPr>
          <t>Administrator:</t>
        </r>
        <r>
          <rPr>
            <sz val="8"/>
            <color indexed="81"/>
            <rFont val="Tahoma"/>
            <charset val="1"/>
          </rPr>
          <t xml:space="preserve">
energetické třídy C nebylo dosaženo, z úsporných opatření podmiňujících C se realizovala pouze výměna oken.</t>
        </r>
      </text>
    </comment>
  </commentList>
</comments>
</file>

<file path=xl/sharedStrings.xml><?xml version="1.0" encoding="utf-8"?>
<sst xmlns="http://schemas.openxmlformats.org/spreadsheetml/2006/main" count="1090" uniqueCount="240">
  <si>
    <t>subjekt</t>
  </si>
  <si>
    <t>spotřeba UT (GJ)</t>
  </si>
  <si>
    <t>spotřeba TUV (GJ)</t>
  </si>
  <si>
    <t>náklady UT (CZK)</t>
  </si>
  <si>
    <t>náklady TUV (CZK)</t>
  </si>
  <si>
    <t>spotřeba vodné (m3)</t>
  </si>
  <si>
    <t>spotřeba srážky (m3)</t>
  </si>
  <si>
    <t>náklady vodné (CZK)</t>
  </si>
  <si>
    <t>náklady stočné (CZK)</t>
  </si>
  <si>
    <t>náklady srážky (CZK)</t>
  </si>
  <si>
    <t>spotřeba ELE (MWh)</t>
  </si>
  <si>
    <t>náklady ELE komodita (CZK)</t>
  </si>
  <si>
    <t>náklady ELE distribuce (CZK)</t>
  </si>
  <si>
    <t>náklady ELE celkem (CZK)</t>
  </si>
  <si>
    <t>spotřeba ZP (MWh)</t>
  </si>
  <si>
    <t>náklady ZP komodita (CZK)</t>
  </si>
  <si>
    <t>náklady ZP distribuce (CZK)</t>
  </si>
  <si>
    <t>náklady ZP celkem (CZK)</t>
  </si>
  <si>
    <t>náklady teplo celkem (CZK)</t>
  </si>
  <si>
    <t>náklady voda celkem (CZK)</t>
  </si>
  <si>
    <t>Město Kopřivnice</t>
  </si>
  <si>
    <t>Dům dětí a mládeže, Kopřivnice, Kpt. Jaroše 1077, příspěvková organizace</t>
  </si>
  <si>
    <t>Kabelová televize kopřivnice, s.r.o.</t>
  </si>
  <si>
    <t>Kulturní dům Kopřivnice</t>
  </si>
  <si>
    <t>Mateřské školy Kopřivnice okr. Nový Jičín, příspěvková organizace</t>
  </si>
  <si>
    <t>Regionální muzeum v Kopřivnici, o.p.s.</t>
  </si>
  <si>
    <t>SLUMEKO, s.r.o.</t>
  </si>
  <si>
    <t>Správa sportovišť Kopřivnice</t>
  </si>
  <si>
    <t>Středisko sociálních služeb města Kopřivnice, příspěvková organizace</t>
  </si>
  <si>
    <t>Základní škola a Mateřská škola Kopřivnice, 17.listopadu 1225, okres Nový Jičín, příspěvková organizace</t>
  </si>
  <si>
    <t>Základní škola dr. Milady Horákové Kopřivnice, Obránců míru 369 okres Nový Jičín</t>
  </si>
  <si>
    <t>Základní škola Emila Zátopka Kopřivnice, Pionýrská 791 okres Nový Jičín</t>
  </si>
  <si>
    <t>Základní škola Kopřivnice - Lubina okres Nový Jičín, příspěvková organizace</t>
  </si>
  <si>
    <t>Základní škola Kopřivnice - Mniší okres Nový Jičín, příspěvková organizace</t>
  </si>
  <si>
    <t>Základní škola Kopřivnice, Alšova 1123, okres Nový Jičín</t>
  </si>
  <si>
    <t>SUMA</t>
  </si>
  <si>
    <t>energie 2019 (MWh)</t>
  </si>
  <si>
    <t>energie 2017 (MWh)</t>
  </si>
  <si>
    <t>energie 2018 (MWh)</t>
  </si>
  <si>
    <t>energie (MWh)</t>
  </si>
  <si>
    <t>spotřeba UT (MWh)</t>
  </si>
  <si>
    <t>spotřeba TUV (MWh)</t>
  </si>
  <si>
    <t>emise CO2 (t)</t>
  </si>
  <si>
    <t>Poznámka</t>
  </si>
  <si>
    <t>adresa budovy</t>
  </si>
  <si>
    <t>třída</t>
  </si>
  <si>
    <r>
      <t>Administrativní budova Městského úřadu Kopřivnice</t>
    </r>
    <r>
      <rPr>
        <sz val="10"/>
        <color theme="1"/>
        <rFont val="Calibri"/>
        <family val="2"/>
        <charset val="238"/>
        <scheme val="minor"/>
      </rPr>
      <t xml:space="preserve"> Štefánikova 1163, 74221 Kopřivnice</t>
    </r>
  </si>
  <si>
    <t>C</t>
  </si>
  <si>
    <r>
      <t>Zimní stadion</t>
    </r>
    <r>
      <rPr>
        <sz val="10"/>
        <color theme="1"/>
        <rFont val="Calibri"/>
        <family val="2"/>
        <charset val="238"/>
        <scheme val="minor"/>
      </rPr>
      <t xml:space="preserve"> Masarykovo náměstí 540, 74221 Kopřivnice</t>
    </r>
  </si>
  <si>
    <t>F</t>
  </si>
  <si>
    <r>
      <t>Krytý bazén</t>
    </r>
    <r>
      <rPr>
        <sz val="10"/>
        <color theme="1"/>
        <rFont val="Calibri"/>
        <family val="2"/>
        <charset val="238"/>
        <scheme val="minor"/>
      </rPr>
      <t xml:space="preserve"> Husova 1340, 74221 Kopřivnice</t>
    </r>
  </si>
  <si>
    <r>
      <t>KOZ I a KOZ II, Kulturní dům Kopřivnice</t>
    </r>
    <r>
      <rPr>
        <sz val="10"/>
        <color theme="1"/>
        <rFont val="Calibri"/>
        <family val="2"/>
        <charset val="238"/>
        <scheme val="minor"/>
      </rPr>
      <t xml:space="preserve"> Obránců míru 367 - 368/1a, 74221 Kopřivnice</t>
    </r>
  </si>
  <si>
    <t>D</t>
  </si>
  <si>
    <r>
      <t>Základní škola 17. Listopadu</t>
    </r>
    <r>
      <rPr>
        <sz val="10"/>
        <color theme="1"/>
        <rFont val="Calibri"/>
        <family val="2"/>
        <charset val="238"/>
        <scheme val="minor"/>
      </rPr>
      <t xml:space="preserve"> 17. listopadu 1225/20, 74221 Kopřivnice</t>
    </r>
  </si>
  <si>
    <t>B</t>
  </si>
  <si>
    <r>
      <t>Bytový dům 1196 - 1197</t>
    </r>
    <r>
      <rPr>
        <sz val="10"/>
        <color theme="1"/>
        <rFont val="Calibri"/>
        <family val="2"/>
        <charset val="238"/>
        <scheme val="minor"/>
      </rPr>
      <t xml:space="preserve"> Francouzská 1196/15, 74221 Kopřivnice</t>
    </r>
  </si>
  <si>
    <r>
      <t>Základní škola Dr. Milady Horákové</t>
    </r>
    <r>
      <rPr>
        <sz val="10"/>
        <color theme="1"/>
        <rFont val="Calibri"/>
        <family val="2"/>
        <charset val="238"/>
        <scheme val="minor"/>
      </rPr>
      <t xml:space="preserve"> Obránců míru 369/2, 74221 Kopřivnice</t>
    </r>
  </si>
  <si>
    <r>
      <t>Bytový dům 1132 až 1134</t>
    </r>
    <r>
      <rPr>
        <sz val="10"/>
        <color theme="1"/>
        <rFont val="Calibri"/>
        <family val="2"/>
        <charset val="238"/>
        <scheme val="minor"/>
      </rPr>
      <t xml:space="preserve"> Štramberská 1132/40, 74221 Kopřivnice</t>
    </r>
  </si>
  <si>
    <r>
      <t>Základní škola Emila Zátopka</t>
    </r>
    <r>
      <rPr>
        <sz val="10"/>
        <color theme="1"/>
        <rFont val="Calibri"/>
        <family val="2"/>
        <charset val="238"/>
        <scheme val="minor"/>
      </rPr>
      <t xml:space="preserve"> Pionýrská 791/7A, 74221 Kopřivnice</t>
    </r>
  </si>
  <si>
    <r>
      <t>Základní škola Alšova</t>
    </r>
    <r>
      <rPr>
        <sz val="10"/>
        <color theme="1"/>
        <rFont val="Calibri"/>
        <family val="2"/>
        <charset val="238"/>
        <scheme val="minor"/>
      </rPr>
      <t xml:space="preserve"> Alšova 1123/2, 74221 Kopřivnice</t>
    </r>
  </si>
  <si>
    <r>
      <t>Středisko soc. služeb s DPS</t>
    </r>
    <r>
      <rPr>
        <sz val="10"/>
        <color theme="1"/>
        <rFont val="Calibri"/>
        <family val="2"/>
        <charset val="238"/>
        <scheme val="minor"/>
      </rPr>
      <t xml:space="preserve"> Česká 320/29c, 74221 Kopřivnice</t>
    </r>
  </si>
  <si>
    <r>
      <t>Bytový dům 1143 až 1144</t>
    </r>
    <r>
      <rPr>
        <sz val="10"/>
        <color theme="1"/>
        <rFont val="Calibri"/>
        <family val="2"/>
        <charset val="238"/>
        <scheme val="minor"/>
      </rPr>
      <t xml:space="preserve"> Alšova 1143/9, 74221 Kopřivnice</t>
    </r>
  </si>
  <si>
    <r>
      <t>Bytový dům 1139 až 1140</t>
    </r>
    <r>
      <rPr>
        <sz val="10"/>
        <color theme="1"/>
        <rFont val="Calibri"/>
        <family val="2"/>
        <charset val="238"/>
        <scheme val="minor"/>
      </rPr>
      <t xml:space="preserve"> Alšova 1139/1, 74221 Kopřivnice</t>
    </r>
  </si>
  <si>
    <r>
      <t>Ubytovna</t>
    </r>
    <r>
      <rPr>
        <sz val="10"/>
        <color theme="1"/>
        <rFont val="Calibri"/>
        <family val="2"/>
        <charset val="238"/>
        <scheme val="minor"/>
      </rPr>
      <t xml:space="preserve"> Komenského 622/37, 74221 Kopřivnice</t>
    </r>
  </si>
  <si>
    <r>
      <t>Bytový dům 1141 až 1142</t>
    </r>
    <r>
      <rPr>
        <sz val="10"/>
        <color theme="1"/>
        <rFont val="Calibri"/>
        <family val="2"/>
        <charset val="238"/>
        <scheme val="minor"/>
      </rPr>
      <t xml:space="preserve"> Alšova 1141/5, 74221 Kopřivnice</t>
    </r>
  </si>
  <si>
    <r>
      <t>Bytový dům 1145 až 1146</t>
    </r>
    <r>
      <rPr>
        <sz val="10"/>
        <color theme="1"/>
        <rFont val="Calibri"/>
        <family val="2"/>
        <charset val="238"/>
        <scheme val="minor"/>
      </rPr>
      <t xml:space="preserve"> Alšova 1145/13, 74221 Kopřivnice</t>
    </r>
  </si>
  <si>
    <r>
      <t>Budova SLUMEKA 58</t>
    </r>
    <r>
      <rPr>
        <sz val="10"/>
        <color theme="1"/>
        <rFont val="Calibri"/>
        <family val="2"/>
        <charset val="238"/>
        <scheme val="minor"/>
      </rPr>
      <t xml:space="preserve"> Štefánikova 58/31, 74221 Kopřivnice</t>
    </r>
  </si>
  <si>
    <t>-</t>
  </si>
  <si>
    <r>
      <t>Nájemní dům 340 - bývalá ZŠ Náměstí</t>
    </r>
    <r>
      <rPr>
        <sz val="10"/>
        <color theme="1"/>
        <rFont val="Calibri"/>
        <family val="2"/>
        <charset val="238"/>
        <scheme val="minor"/>
      </rPr>
      <t xml:space="preserve"> Husova 340/2, 74221 Kopřivnice</t>
    </r>
  </si>
  <si>
    <r>
      <t>Bytový dům 874 - 876</t>
    </r>
    <r>
      <rPr>
        <sz val="10"/>
        <color theme="1"/>
        <rFont val="Calibri"/>
        <family val="2"/>
        <charset val="238"/>
        <scheme val="minor"/>
      </rPr>
      <t xml:space="preserve"> Obránců míru 874 -876/21, 74421 Kopřivnice</t>
    </r>
  </si>
  <si>
    <r>
      <t>Letní stadion Kopřivnice</t>
    </r>
    <r>
      <rPr>
        <sz val="10"/>
        <color theme="1"/>
        <rFont val="Calibri"/>
        <family val="2"/>
        <charset val="238"/>
        <scheme val="minor"/>
      </rPr>
      <t xml:space="preserve"> Komenského 830, 74221 Kopřivnice</t>
    </r>
  </si>
  <si>
    <t>G</t>
  </si>
  <si>
    <r>
      <t>Budova SLUMEKA 59</t>
    </r>
    <r>
      <rPr>
        <sz val="10"/>
        <color theme="1"/>
        <rFont val="Calibri"/>
        <family val="2"/>
        <charset val="238"/>
        <scheme val="minor"/>
      </rPr>
      <t xml:space="preserve"> Štefánikova 59, 74221 Kopřivnice</t>
    </r>
  </si>
  <si>
    <r>
      <t>Bytový dům 891</t>
    </r>
    <r>
      <rPr>
        <sz val="10"/>
        <color theme="1"/>
        <rFont val="Calibri"/>
        <family val="2"/>
        <charset val="238"/>
        <scheme val="minor"/>
      </rPr>
      <t xml:space="preserve"> Obránců míru 891/11, 74221 Kopřivnice</t>
    </r>
  </si>
  <si>
    <r>
      <t>Bytový dům 1113, 1114</t>
    </r>
    <r>
      <rPr>
        <sz val="10"/>
        <color theme="1"/>
        <rFont val="Calibri"/>
        <family val="2"/>
        <charset val="238"/>
        <scheme val="minor"/>
      </rPr>
      <t xml:space="preserve"> Horní 1113/23, 74221 Kopřivnice</t>
    </r>
  </si>
  <si>
    <r>
      <t>DPS</t>
    </r>
    <r>
      <rPr>
        <sz val="10"/>
        <color theme="1"/>
        <rFont val="Calibri"/>
        <family val="2"/>
        <charset val="238"/>
        <scheme val="minor"/>
      </rPr>
      <t xml:space="preserve"> Masarykovo náměstí 650/11, 74221 Kopřivnice</t>
    </r>
  </si>
  <si>
    <r>
      <t>Kabelová televize Kopřivnice 1152</t>
    </r>
    <r>
      <rPr>
        <sz val="10"/>
        <color theme="1"/>
        <rFont val="Calibri"/>
        <family val="2"/>
        <charset val="238"/>
        <scheme val="minor"/>
      </rPr>
      <t xml:space="preserve"> Záhumenní 1152/4, 74221 Kopřivnice</t>
    </r>
  </si>
  <si>
    <r>
      <t>Mateřská škola Pionýrská</t>
    </r>
    <r>
      <rPr>
        <sz val="10"/>
        <color theme="1"/>
        <rFont val="Calibri"/>
        <family val="2"/>
        <charset val="238"/>
        <scheme val="minor"/>
      </rPr>
      <t xml:space="preserve"> Pionýrská 727/1, 74221 Kopřivnice</t>
    </r>
  </si>
  <si>
    <r>
      <t>Tenisová hala</t>
    </r>
    <r>
      <rPr>
        <sz val="10"/>
        <color theme="1"/>
        <rFont val="Calibri"/>
        <family val="2"/>
        <charset val="238"/>
        <scheme val="minor"/>
      </rPr>
      <t xml:space="preserve"> Dolní 46/1a, 74221 Kopřivnice</t>
    </r>
  </si>
  <si>
    <r>
      <t>Mateřská škola Lubina</t>
    </r>
    <r>
      <rPr>
        <sz val="10"/>
        <color theme="1"/>
        <rFont val="Calibri"/>
        <family val="2"/>
        <charset val="238"/>
        <scheme val="minor"/>
      </rPr>
      <t xml:space="preserve"> Lubina 199, 74221 Kopřivnice</t>
    </r>
  </si>
  <si>
    <r>
      <t>Bytový dům 1307</t>
    </r>
    <r>
      <rPr>
        <sz val="10"/>
        <color theme="1"/>
        <rFont val="Calibri"/>
        <family val="2"/>
        <charset val="238"/>
        <scheme val="minor"/>
      </rPr>
      <t xml:space="preserve"> Obránců míru 1307/18, 74221 Kopřivnice</t>
    </r>
  </si>
  <si>
    <r>
      <t>Mateřská škola Zdeňka Buriana</t>
    </r>
    <r>
      <rPr>
        <sz val="10"/>
        <color theme="1"/>
        <rFont val="Calibri"/>
        <family val="2"/>
        <charset val="238"/>
        <scheme val="minor"/>
      </rPr>
      <t xml:space="preserve"> Zdeňka Buriana 967, 74221 Kopřivnice</t>
    </r>
  </si>
  <si>
    <r>
      <t>Kulturní dům Mniší</t>
    </r>
    <r>
      <rPr>
        <sz val="10"/>
        <color theme="1"/>
        <rFont val="Calibri"/>
        <family val="2"/>
        <charset val="238"/>
        <scheme val="minor"/>
      </rPr>
      <t xml:space="preserve"> Mniší 175, 74221 Kopřivnice</t>
    </r>
  </si>
  <si>
    <r>
      <t>Mateřská škola Ignáce Šustaly</t>
    </r>
    <r>
      <rPr>
        <sz val="10"/>
        <color theme="1"/>
        <rFont val="Calibri"/>
        <family val="2"/>
        <charset val="238"/>
        <scheme val="minor"/>
      </rPr>
      <t xml:space="preserve"> I. Šustaly 1120/14, 74221 Kopřivnice</t>
    </r>
  </si>
  <si>
    <r>
      <t>Mateřská škola Francouzská</t>
    </r>
    <r>
      <rPr>
        <sz val="10"/>
        <color theme="1"/>
        <rFont val="Calibri"/>
        <family val="2"/>
        <charset val="238"/>
        <scheme val="minor"/>
      </rPr>
      <t xml:space="preserve"> Francouzská 1180/24, 74221 Kopřivnice</t>
    </r>
  </si>
  <si>
    <r>
      <t>Mateřská škola Česká</t>
    </r>
    <r>
      <rPr>
        <sz val="10"/>
        <color theme="1"/>
        <rFont val="Calibri"/>
        <family val="2"/>
        <charset val="238"/>
        <scheme val="minor"/>
      </rPr>
      <t xml:space="preserve"> Česká 549, 74221 Kopřivnice</t>
    </r>
  </si>
  <si>
    <r>
      <t>Základní škola Lubina - Tělocvična</t>
    </r>
    <r>
      <rPr>
        <sz val="10"/>
        <color theme="1"/>
        <rFont val="Calibri"/>
        <family val="2"/>
        <charset val="238"/>
        <scheme val="minor"/>
      </rPr>
      <t xml:space="preserve"> Lubina 502, 74221 Kopřivnice</t>
    </r>
  </si>
  <si>
    <r>
      <t>Mateřská škola Krátká</t>
    </r>
    <r>
      <rPr>
        <sz val="10"/>
        <color theme="1"/>
        <rFont val="Calibri"/>
        <family val="2"/>
        <charset val="238"/>
        <scheme val="minor"/>
      </rPr>
      <t xml:space="preserve"> Krátká 1105/6, 74221 Kopřivnice</t>
    </r>
  </si>
  <si>
    <r>
      <t>Mateřská škola Mniší</t>
    </r>
    <r>
      <rPr>
        <sz val="10"/>
        <color theme="1"/>
        <rFont val="Calibri"/>
        <family val="2"/>
        <charset val="238"/>
        <scheme val="minor"/>
      </rPr>
      <t xml:space="preserve"> Mniší 132, 74221 Kopřivnice</t>
    </r>
  </si>
  <si>
    <t>E</t>
  </si>
  <si>
    <r>
      <t>Lyžařský areál Červený kámen</t>
    </r>
    <r>
      <rPr>
        <sz val="10"/>
        <color theme="1"/>
        <rFont val="Calibri"/>
        <family val="2"/>
        <charset val="238"/>
        <scheme val="minor"/>
      </rPr>
      <t xml:space="preserve"> Červený Kámen lyžařský areál, 74221 Kopřivnice</t>
    </r>
  </si>
  <si>
    <r>
      <t>Mateřská škola Záhumenní</t>
    </r>
    <r>
      <rPr>
        <sz val="10"/>
        <color theme="1"/>
        <rFont val="Calibri"/>
        <family val="2"/>
        <charset val="238"/>
        <scheme val="minor"/>
      </rPr>
      <t xml:space="preserve"> Záhumenní 1148/23B, 74221 Kopřivnice</t>
    </r>
  </si>
  <si>
    <r>
      <t>Hasičská zbrojnice Kopřivnice</t>
    </r>
    <r>
      <rPr>
        <sz val="10"/>
        <color theme="1"/>
        <rFont val="Calibri"/>
        <family val="2"/>
        <charset val="238"/>
        <scheme val="minor"/>
      </rPr>
      <t xml:space="preserve"> Štramberská 410, 74221 Kopřivnice</t>
    </r>
  </si>
  <si>
    <r>
      <t>Nebytový dům 890</t>
    </r>
    <r>
      <rPr>
        <sz val="10"/>
        <color theme="1"/>
        <rFont val="Calibri"/>
        <family val="2"/>
        <charset val="238"/>
        <scheme val="minor"/>
      </rPr>
      <t xml:space="preserve"> Obránců míru 890, 74221 Kopřivnice</t>
    </r>
  </si>
  <si>
    <r>
      <t>Nebytový dům</t>
    </r>
    <r>
      <rPr>
        <sz val="10"/>
        <color theme="1"/>
        <rFont val="Calibri"/>
        <family val="2"/>
        <charset val="238"/>
        <scheme val="minor"/>
      </rPr>
      <t xml:space="preserve"> Vlčovice 76, 74221 Kopřivnice</t>
    </r>
  </si>
  <si>
    <r>
      <t>Nebytový dům 244 - Dům podnikatelů</t>
    </r>
    <r>
      <rPr>
        <sz val="10"/>
        <color theme="1"/>
        <rFont val="Calibri"/>
        <family val="2"/>
        <charset val="238"/>
        <scheme val="minor"/>
      </rPr>
      <t xml:space="preserve"> Štefánikova 244/018a, 74221 Kopřivnice</t>
    </r>
  </si>
  <si>
    <r>
      <t>Kulturní dům Vlčovice</t>
    </r>
    <r>
      <rPr>
        <sz val="10"/>
        <color theme="1"/>
        <rFont val="Calibri"/>
        <family val="2"/>
        <charset val="238"/>
        <scheme val="minor"/>
      </rPr>
      <t xml:space="preserve"> Vlčovice 190, 74221 Kopřivnice</t>
    </r>
  </si>
  <si>
    <r>
      <t>Muzeum Fojtství</t>
    </r>
    <r>
      <rPr>
        <sz val="10"/>
        <color theme="1"/>
        <rFont val="Calibri"/>
        <family val="2"/>
        <charset val="238"/>
        <scheme val="minor"/>
      </rPr>
      <t xml:space="preserve"> Záhumenní 1/25, 74221 Kopřivnice</t>
    </r>
  </si>
  <si>
    <r>
      <t>Letní koupaliště</t>
    </r>
    <r>
      <rPr>
        <sz val="10"/>
        <color theme="1"/>
        <rFont val="Calibri"/>
        <family val="2"/>
        <charset val="238"/>
        <scheme val="minor"/>
      </rPr>
      <t xml:space="preserve"> Komenského 9001, 74221 Kopřivnice</t>
    </r>
  </si>
  <si>
    <r>
      <t>Nebytový dům 243</t>
    </r>
    <r>
      <rPr>
        <sz val="10"/>
        <color theme="1"/>
        <rFont val="Calibri"/>
        <family val="2"/>
        <charset val="238"/>
        <scheme val="minor"/>
      </rPr>
      <t xml:space="preserve"> Štefánikova 243/10, 74221 Kopřivnice</t>
    </r>
  </si>
  <si>
    <r>
      <t>Lašské Muzeum</t>
    </r>
    <r>
      <rPr>
        <sz val="10"/>
        <color theme="1"/>
        <rFont val="Calibri"/>
        <family val="2"/>
        <charset val="238"/>
        <scheme val="minor"/>
      </rPr>
      <t xml:space="preserve"> Štefánikova 226/8, 74221 Kopřivnice</t>
    </r>
  </si>
  <si>
    <r>
      <t>Nebytový dům 317 - bývalá stravovna soc. služeb</t>
    </r>
    <r>
      <rPr>
        <sz val="10"/>
        <color theme="1"/>
        <rFont val="Calibri"/>
        <family val="2"/>
        <charset val="238"/>
        <scheme val="minor"/>
      </rPr>
      <t xml:space="preserve"> Příčná 317/4, 74221 Kopřivnice</t>
    </r>
  </si>
  <si>
    <r>
      <t>Základní Škola Mniší</t>
    </r>
    <r>
      <rPr>
        <sz val="10"/>
        <color theme="1"/>
        <rFont val="Calibri"/>
        <family val="2"/>
        <charset val="238"/>
        <scheme val="minor"/>
      </rPr>
      <t xml:space="preserve"> Mniší 66, 74221 Kopřivnice</t>
    </r>
  </si>
  <si>
    <r>
      <t>Bytový dům 1111</t>
    </r>
    <r>
      <rPr>
        <sz val="10"/>
        <color theme="1"/>
        <rFont val="Calibri"/>
        <family val="2"/>
        <charset val="238"/>
        <scheme val="minor"/>
      </rPr>
      <t xml:space="preserve"> Horní 1111/19, 74221 Kopřivnice</t>
    </r>
  </si>
  <si>
    <r>
      <t>Dům děti a mladeže</t>
    </r>
    <r>
      <rPr>
        <sz val="10"/>
        <color theme="1"/>
        <rFont val="Calibri"/>
        <family val="2"/>
        <charset val="238"/>
        <scheme val="minor"/>
      </rPr>
      <t xml:space="preserve"> Kpt. Jaroše 1077/3, 74421 Kopřivnice</t>
    </r>
  </si>
  <si>
    <r>
      <t>Nebytový dům 1181</t>
    </r>
    <r>
      <rPr>
        <sz val="10"/>
        <color theme="1"/>
        <rFont val="Calibri"/>
        <family val="2"/>
        <charset val="238"/>
        <scheme val="minor"/>
      </rPr>
      <t xml:space="preserve"> Francouzská 1181/26, 74221 Kopřivnice</t>
    </r>
  </si>
  <si>
    <r>
      <t>Nebytový dům 684 - administrativní budova</t>
    </r>
    <r>
      <rPr>
        <sz val="10"/>
        <color theme="1"/>
        <rFont val="Calibri"/>
        <family val="2"/>
        <charset val="238"/>
        <scheme val="minor"/>
      </rPr>
      <t xml:space="preserve"> Česká 684/31, 74221 Kopřivnice</t>
    </r>
  </si>
  <si>
    <r>
      <t>První soukromá ZUŠ, MIS music</t>
    </r>
    <r>
      <rPr>
        <sz val="10"/>
        <color theme="1"/>
        <rFont val="Calibri"/>
        <family val="2"/>
        <charset val="238"/>
        <scheme val="minor"/>
      </rPr>
      <t xml:space="preserve"> Obránců míru 892/8, 74221 Kopřivnice</t>
    </r>
  </si>
  <si>
    <r>
      <t>Bytový dům 1112</t>
    </r>
    <r>
      <rPr>
        <sz val="10"/>
        <color theme="1"/>
        <rFont val="Calibri"/>
        <family val="2"/>
        <charset val="238"/>
        <scheme val="minor"/>
      </rPr>
      <t xml:space="preserve"> Horní 1112/21, 74221 Kopřivnice</t>
    </r>
  </si>
  <si>
    <r>
      <t>Základní škola Lubina</t>
    </r>
    <r>
      <rPr>
        <sz val="10"/>
        <color theme="1"/>
        <rFont val="Calibri"/>
        <family val="2"/>
        <charset val="238"/>
        <scheme val="minor"/>
      </rPr>
      <t xml:space="preserve"> Lubina 60, 74221 Kopřivnice</t>
    </r>
  </si>
  <si>
    <r>
      <t>Základní škola Lubina - Dům zahrádkářů</t>
    </r>
    <r>
      <rPr>
        <sz val="10"/>
        <color theme="1"/>
        <rFont val="Calibri"/>
        <family val="2"/>
        <charset val="238"/>
        <scheme val="minor"/>
      </rPr>
      <t xml:space="preserve"> Lubina 97, 74221 Kopřivnice</t>
    </r>
  </si>
  <si>
    <r>
      <t>Táborová základna Domu dětí a mládeže</t>
    </r>
    <r>
      <rPr>
        <sz val="10"/>
        <color theme="1"/>
        <rFont val="Calibri"/>
        <family val="2"/>
        <charset val="238"/>
        <scheme val="minor"/>
      </rPr>
      <t xml:space="preserve"> Kletné 64, 74201 Suchdol nad Odrou</t>
    </r>
  </si>
  <si>
    <r>
      <t>Letní stadion Lubina</t>
    </r>
    <r>
      <rPr>
        <sz val="10"/>
        <color theme="1"/>
        <rFont val="Calibri"/>
        <family val="2"/>
        <charset val="238"/>
        <scheme val="minor"/>
      </rPr>
      <t xml:space="preserve"> Lubina 182, 74221 Kopřivnice</t>
    </r>
  </si>
  <si>
    <r>
      <t>Šatny volejbalových kurtů</t>
    </r>
    <r>
      <rPr>
        <sz val="10"/>
        <color theme="1"/>
        <rFont val="Calibri"/>
        <family val="2"/>
        <charset val="238"/>
        <scheme val="minor"/>
      </rPr>
      <t xml:space="preserve"> Husova 1312/40, 74221 Kopřivnice</t>
    </r>
  </si>
  <si>
    <r>
      <t>Hasičská zbrojnice Lubina II</t>
    </r>
    <r>
      <rPr>
        <sz val="10"/>
        <color theme="1"/>
        <rFont val="Calibri"/>
        <family val="2"/>
        <charset val="238"/>
        <scheme val="minor"/>
      </rPr>
      <t xml:space="preserve"> Lubina 51, 74221 Kopřivnice</t>
    </r>
  </si>
  <si>
    <r>
      <t>Letní stadion Vlčovice</t>
    </r>
    <r>
      <rPr>
        <sz val="10"/>
        <color theme="1"/>
        <rFont val="Calibri"/>
        <family val="2"/>
        <charset val="238"/>
        <scheme val="minor"/>
      </rPr>
      <t xml:space="preserve"> Vlčovice 125, 74221 Kopřivnice</t>
    </r>
  </si>
  <si>
    <r>
      <t>Nebytový dům 925</t>
    </r>
    <r>
      <rPr>
        <sz val="10"/>
        <color theme="1"/>
        <rFont val="Calibri"/>
        <family val="2"/>
        <charset val="238"/>
        <scheme val="minor"/>
      </rPr>
      <t xml:space="preserve"> Družební 925, 74221 Kopřivnice</t>
    </r>
  </si>
  <si>
    <r>
      <t>Nebytový dům 1042 - bývalá VST 6</t>
    </r>
    <r>
      <rPr>
        <sz val="10"/>
        <color theme="1"/>
        <rFont val="Calibri"/>
        <family val="2"/>
        <charset val="238"/>
        <scheme val="minor"/>
      </rPr>
      <t xml:space="preserve"> Obránců míru 1042, 74221 Kopřivnice</t>
    </r>
  </si>
  <si>
    <t>Štefánikova 58, 74221 Kopřivnice</t>
  </si>
  <si>
    <t>Hřbitovní 9004, 74221 Kopřivnice</t>
  </si>
  <si>
    <r>
      <t>Nebytový dům 926 ( soc. - terapeutické dílny )- bývalá VST 4</t>
    </r>
    <r>
      <rPr>
        <sz val="10"/>
        <color theme="1"/>
        <rFont val="Calibri"/>
        <family val="2"/>
        <charset val="238"/>
        <scheme val="minor"/>
      </rPr>
      <t xml:space="preserve"> Školní 926, 74221 Kopřivnice</t>
    </r>
  </si>
  <si>
    <t>Areál Tatra obj. 513 - třídírna odpadů Slumeko , 74221 Kopřivnice</t>
  </si>
  <si>
    <r>
      <t>Hasičská zbrojnice Mniší</t>
    </r>
    <r>
      <rPr>
        <sz val="10"/>
        <color theme="1"/>
        <rFont val="Calibri"/>
        <family val="2"/>
        <charset val="238"/>
        <scheme val="minor"/>
      </rPr>
      <t xml:space="preserve"> Mniší 10, 74221 Kopřivnice</t>
    </r>
  </si>
  <si>
    <r>
      <t>Nebytový dům 393 ( klub seniorů)</t>
    </r>
    <r>
      <rPr>
        <sz val="10"/>
        <color theme="1"/>
        <rFont val="Calibri"/>
        <family val="2"/>
        <charset val="238"/>
        <scheme val="minor"/>
      </rPr>
      <t xml:space="preserve"> Sokolovská 393/3, 74221 Kopřivnice</t>
    </r>
  </si>
  <si>
    <r>
      <t>Nebytový dům 329 - bávalá VST 3</t>
    </r>
    <r>
      <rPr>
        <sz val="10"/>
        <color theme="1"/>
        <rFont val="Calibri"/>
        <family val="2"/>
        <charset val="238"/>
        <scheme val="minor"/>
      </rPr>
      <t xml:space="preserve"> Ke Koryčce 329, 74221 Kopřivnice</t>
    </r>
  </si>
  <si>
    <r>
      <t>Hasičská zbrojnice Vlčovice</t>
    </r>
    <r>
      <rPr>
        <sz val="10"/>
        <color theme="1"/>
        <rFont val="Calibri"/>
        <family val="2"/>
        <charset val="238"/>
        <scheme val="minor"/>
      </rPr>
      <t xml:space="preserve"> Vlčovice 80, 74221 Kopřivnice</t>
    </r>
  </si>
  <si>
    <r>
      <t>Psí útulek</t>
    </r>
    <r>
      <rPr>
        <sz val="10"/>
        <color theme="1"/>
        <rFont val="Calibri"/>
        <family val="2"/>
        <charset val="238"/>
        <scheme val="minor"/>
      </rPr>
      <t xml:space="preserve"> Vlčovice 200, 74221 Kopřivnice</t>
    </r>
  </si>
  <si>
    <r>
      <t>Hasičská zbrojnice Lubina I</t>
    </r>
    <r>
      <rPr>
        <sz val="10"/>
        <color theme="1"/>
        <rFont val="Calibri"/>
        <family val="2"/>
        <charset val="238"/>
        <scheme val="minor"/>
      </rPr>
      <t xml:space="preserve"> Lubina 26, 74221 Kopřivnice</t>
    </r>
  </si>
  <si>
    <r>
      <t>WC - park Eduarda Beneše</t>
    </r>
    <r>
      <rPr>
        <sz val="10"/>
        <color theme="1"/>
        <rFont val="Calibri"/>
        <family val="2"/>
        <charset val="238"/>
        <scheme val="minor"/>
      </rPr>
      <t xml:space="preserve"> Štefánikova parcela 1931, 74221 Kopřivnice</t>
    </r>
  </si>
  <si>
    <t>Štefánikova 198/2, 74221 Kopřivnice</t>
  </si>
  <si>
    <r>
      <t>WC - Alšova ulice</t>
    </r>
    <r>
      <rPr>
        <sz val="10"/>
        <color theme="1"/>
        <rFont val="Calibri"/>
        <family val="2"/>
        <charset val="238"/>
        <scheme val="minor"/>
      </rPr>
      <t xml:space="preserve"> Alšova parcela 953/1, 74421 Kopřivnice</t>
    </r>
  </si>
  <si>
    <r>
      <t>Šatny volejbalových kurtů</t>
    </r>
    <r>
      <rPr>
        <sz val="10"/>
        <color theme="1"/>
        <rFont val="Calibri"/>
        <family val="2"/>
        <charset val="238"/>
        <scheme val="minor"/>
      </rPr>
      <t xml:space="preserve"> Husova 1311, 74221 Kopřivnice</t>
    </r>
  </si>
  <si>
    <r>
      <t>Bytový dům 711,712,713,,714, 785,786</t>
    </r>
    <r>
      <rPr>
        <sz val="10"/>
        <color theme="1"/>
        <rFont val="Calibri"/>
        <family val="2"/>
        <charset val="238"/>
        <scheme val="minor"/>
      </rPr>
      <t xml:space="preserve"> Obránců míru 711/43, 74221 Kopřivnice</t>
    </r>
  </si>
  <si>
    <r>
      <t>Meziskládka SLUMEKO</t>
    </r>
    <r>
      <rPr>
        <sz val="10"/>
        <color theme="1"/>
        <rFont val="Calibri"/>
        <family val="2"/>
        <charset val="238"/>
        <scheme val="minor"/>
      </rPr>
      <t xml:space="preserve"> Severní meziskládka, 74221 Kopřivnice</t>
    </r>
  </si>
  <si>
    <r>
      <t>Kabelová televize Kopřivnice 931</t>
    </r>
    <r>
      <rPr>
        <sz val="10"/>
        <color theme="1"/>
        <rFont val="Calibri"/>
        <family val="2"/>
        <charset val="238"/>
        <scheme val="minor"/>
      </rPr>
      <t xml:space="preserve"> K. Čapka 931/3, 74221 Kopřivnice</t>
    </r>
  </si>
  <si>
    <r>
      <t>Letní stadion Lubina</t>
    </r>
    <r>
      <rPr>
        <sz val="10"/>
        <color theme="1"/>
        <rFont val="Calibri"/>
        <family val="2"/>
        <charset val="238"/>
        <scheme val="minor"/>
      </rPr>
      <t xml:space="preserve"> Lubina 436, 74221 Kopřivnice</t>
    </r>
  </si>
  <si>
    <r>
      <t>Nebytový dům 22 - bývalá VST 7</t>
    </r>
    <r>
      <rPr>
        <sz val="10"/>
        <color theme="1"/>
        <rFont val="Calibri"/>
        <family val="2"/>
        <charset val="238"/>
        <scheme val="minor"/>
      </rPr>
      <t xml:space="preserve"> Lidická 22, 74221 Kopřivnice</t>
    </r>
  </si>
  <si>
    <r>
      <t>Bytový dům 707 až 710</t>
    </r>
    <r>
      <rPr>
        <sz val="10"/>
        <color theme="1"/>
        <rFont val="Calibri"/>
        <family val="2"/>
        <charset val="238"/>
        <scheme val="minor"/>
      </rPr>
      <t xml:space="preserve"> Obránců míru 707/35, 74421 Kopřivnice</t>
    </r>
  </si>
  <si>
    <r>
      <t>Bytový dům 703 až 706</t>
    </r>
    <r>
      <rPr>
        <sz val="10"/>
        <color theme="1"/>
        <rFont val="Calibri"/>
        <family val="2"/>
        <charset val="238"/>
        <scheme val="minor"/>
      </rPr>
      <t xml:space="preserve"> Obránců míru 703/27, 74421 Kopřivnice</t>
    </r>
  </si>
  <si>
    <r>
      <t>Bytový dům 401 - 403</t>
    </r>
    <r>
      <rPr>
        <sz val="10"/>
        <color theme="1"/>
        <rFont val="Calibri"/>
        <family val="2"/>
        <charset val="238"/>
        <scheme val="minor"/>
      </rPr>
      <t xml:space="preserve"> Obránců míru 401, 74221 Kopřivnice</t>
    </r>
  </si>
  <si>
    <r>
      <t>Bytový dům 398 až 400</t>
    </r>
    <r>
      <rPr>
        <sz val="10"/>
        <color theme="1"/>
        <rFont val="Calibri"/>
        <family val="2"/>
        <charset val="238"/>
        <scheme val="minor"/>
      </rPr>
      <t xml:space="preserve"> Obránců míru 398/22, 74221 Kopřivnice</t>
    </r>
  </si>
  <si>
    <r>
      <t>Nebytový dům 331 - bývalá VS 16</t>
    </r>
    <r>
      <rPr>
        <sz val="10"/>
        <color theme="1"/>
        <rFont val="Calibri"/>
        <family val="2"/>
        <charset val="238"/>
        <scheme val="minor"/>
      </rPr>
      <t xml:space="preserve"> Polní 331, 74221 Kopřivnice</t>
    </r>
  </si>
  <si>
    <r>
      <t>SLUMEKO 58</t>
    </r>
    <r>
      <rPr>
        <sz val="10"/>
        <color theme="1"/>
        <rFont val="Calibri"/>
        <family val="2"/>
        <charset val="238"/>
        <scheme val="minor"/>
      </rPr>
      <t xml:space="preserve"> Záhumenní 1152, 74221 Kopřivnice</t>
    </r>
  </si>
  <si>
    <r>
      <t>Večejné WC</t>
    </r>
    <r>
      <rPr>
        <sz val="10"/>
        <color theme="1"/>
        <rFont val="Calibri"/>
        <family val="2"/>
        <charset val="238"/>
        <scheme val="minor"/>
      </rPr>
      <t xml:space="preserve"> Štefánikova 1160, 74221 Kopřivnice</t>
    </r>
  </si>
  <si>
    <r>
      <t>Nebytový dům 68 - bývalá VS 12</t>
    </r>
    <r>
      <rPr>
        <sz val="10"/>
        <color theme="1"/>
        <rFont val="Calibri"/>
        <family val="2"/>
        <charset val="238"/>
        <scheme val="minor"/>
      </rPr>
      <t xml:space="preserve"> Smetanova 68, 74221 Kopřivnice</t>
    </r>
  </si>
  <si>
    <r>
      <t>Nebytový dům 133 - bývalá VST 14</t>
    </r>
    <r>
      <rPr>
        <sz val="10"/>
        <color theme="1"/>
        <rFont val="Calibri"/>
        <family val="2"/>
        <charset val="238"/>
        <scheme val="minor"/>
      </rPr>
      <t xml:space="preserve"> Francouzská 133, 74221 Kopřivnice</t>
    </r>
  </si>
  <si>
    <r>
      <t>Garáže pod nádražím</t>
    </r>
    <r>
      <rPr>
        <sz val="10"/>
        <color theme="1"/>
        <rFont val="Calibri"/>
        <family val="2"/>
        <charset val="238"/>
        <scheme val="minor"/>
      </rPr>
      <t xml:space="preserve"> Štefánikova parcela 1932/2, 74221 Kopřivnice</t>
    </r>
  </si>
  <si>
    <r>
      <t>Nebytový dům 315 - bývalá VST 20</t>
    </r>
    <r>
      <rPr>
        <sz val="10"/>
        <color theme="1"/>
        <rFont val="Calibri"/>
        <family val="2"/>
        <charset val="238"/>
        <scheme val="minor"/>
      </rPr>
      <t xml:space="preserve"> 17. listopadu 315, 74221 Kopřivnice</t>
    </r>
  </si>
  <si>
    <r>
      <t>Nebytový dům 297-bývalá VST 23</t>
    </r>
    <r>
      <rPr>
        <sz val="10"/>
        <color theme="1"/>
        <rFont val="Calibri"/>
        <family val="2"/>
        <charset val="238"/>
        <scheme val="minor"/>
      </rPr>
      <t xml:space="preserve"> Kadláčkova 297, 74221 Kopřivnice</t>
    </r>
  </si>
  <si>
    <r>
      <t>Nebytový dům 314 - bývala VST 19</t>
    </r>
    <r>
      <rPr>
        <sz val="10"/>
        <color theme="1"/>
        <rFont val="Calibri"/>
        <family val="2"/>
        <charset val="238"/>
        <scheme val="minor"/>
      </rPr>
      <t xml:space="preserve"> 17. listopadu 314, 74221 Kopřivnice</t>
    </r>
  </si>
  <si>
    <r>
      <t>Nebytový dům - Garáže Česká</t>
    </r>
    <r>
      <rPr>
        <sz val="10"/>
        <color theme="1"/>
        <rFont val="Calibri"/>
        <family val="2"/>
        <charset val="238"/>
        <scheme val="minor"/>
      </rPr>
      <t xml:space="preserve"> Česká 318/1, 74421 Kopřivnice</t>
    </r>
  </si>
  <si>
    <r>
      <t>Nebytový dům 67 - bývalá VST 11</t>
    </r>
    <r>
      <rPr>
        <sz val="10"/>
        <color theme="1"/>
        <rFont val="Calibri"/>
        <family val="2"/>
        <charset val="238"/>
        <scheme val="minor"/>
      </rPr>
      <t xml:space="preserve"> Erbenova 67, 74221 Kopřivnice</t>
    </r>
  </si>
  <si>
    <r>
      <t>Nebytový dům 26 - bývalá VST 8</t>
    </r>
    <r>
      <rPr>
        <sz val="10"/>
        <color theme="1"/>
        <rFont val="Calibri"/>
        <family val="2"/>
        <charset val="238"/>
        <scheme val="minor"/>
      </rPr>
      <t xml:space="preserve"> Dukelská 26, 74221 Kopřivnice</t>
    </r>
  </si>
  <si>
    <r>
      <t>Nebytový dům 309 - bývalá VST 21</t>
    </r>
    <r>
      <rPr>
        <sz val="10"/>
        <color theme="1"/>
        <rFont val="Calibri"/>
        <family val="2"/>
        <charset val="238"/>
        <scheme val="minor"/>
      </rPr>
      <t xml:space="preserve"> Obránců míru 309, 74221 Kopřivnice</t>
    </r>
  </si>
  <si>
    <r>
      <t>Nebytový dům 283 - bývalá VST 22</t>
    </r>
    <r>
      <rPr>
        <sz val="10"/>
        <color theme="1"/>
        <rFont val="Calibri"/>
        <family val="2"/>
        <charset val="238"/>
        <scheme val="minor"/>
      </rPr>
      <t xml:space="preserve"> Pod Morávií 283, 74221 Kopřivnice</t>
    </r>
  </si>
  <si>
    <r>
      <t>Nebytový dům 925 - bývalá VST 5</t>
    </r>
    <r>
      <rPr>
        <sz val="10"/>
        <color theme="1"/>
        <rFont val="Calibri"/>
        <family val="2"/>
        <charset val="238"/>
        <scheme val="minor"/>
      </rPr>
      <t xml:space="preserve"> Družební bývalá VST 5 925, 74221 Kopřivnice</t>
    </r>
  </si>
  <si>
    <t>počet</t>
  </si>
  <si>
    <t>PENB ,,A" (Ks)</t>
  </si>
  <si>
    <t>PENB ,,B" (Ks)</t>
  </si>
  <si>
    <t>PENB ,,C" (Ks)</t>
  </si>
  <si>
    <t>PENB ,,D" (Ks)</t>
  </si>
  <si>
    <t>PENB ,,E" (Ks)</t>
  </si>
  <si>
    <t>PENB ,,F" (Ks)</t>
  </si>
  <si>
    <t>PENB ,,G" (Ks)</t>
  </si>
  <si>
    <t>PENB ,,-" (Ks)</t>
  </si>
  <si>
    <t>PENB ,,A" (%)</t>
  </si>
  <si>
    <t>PENB ,,B" (%)</t>
  </si>
  <si>
    <t>PENB ,,C" (%)</t>
  </si>
  <si>
    <t>PENB ,,D" (%)</t>
  </si>
  <si>
    <t>PENB ,,E" (%)</t>
  </si>
  <si>
    <t>PENB ,,F" (%)</t>
  </si>
  <si>
    <t>PENB ,,G" (%)</t>
  </si>
  <si>
    <t>PENB ,,-" (%)</t>
  </si>
  <si>
    <t>Majetek města Kopřivnice</t>
  </si>
  <si>
    <t>energie</t>
  </si>
  <si>
    <t>1) DPS Česká - Energetické opatření -6/2018 až 9/2018, 2) přesun objektu denní stacionář na město Kopřivnici</t>
  </si>
  <si>
    <t>1) DDMK- Energetické opatření -6/2017 až 9/2017</t>
  </si>
  <si>
    <t>1) MŠ Jeřabinka, 2) MŠ Francouzská - Energetické opatření -6/2017 až 9/2017,3)  MŠ I. Šustaly - Energetická opatření - 6/2019 až 9/2019</t>
  </si>
  <si>
    <t>neúplná data 2019 za el. energii</t>
  </si>
  <si>
    <t>1) KDK - nápravná organizační oatření ve vytápění - rok 2018</t>
  </si>
  <si>
    <t>OZE ELE ( MWh)</t>
  </si>
  <si>
    <t xml:space="preserve"> NE OZE ELE ( MWh)</t>
  </si>
  <si>
    <t>energetická třída dle PENB dosažená rekonstrukcí</t>
  </si>
  <si>
    <t>budova</t>
  </si>
  <si>
    <t>rok rekonstrukce</t>
  </si>
  <si>
    <t>CNG (kg)</t>
  </si>
  <si>
    <t>nafta (l)</t>
  </si>
  <si>
    <t>benzín (l)</t>
  </si>
  <si>
    <t>ujetá vzdálenost (km)</t>
  </si>
  <si>
    <t>rok</t>
  </si>
  <si>
    <t>spotřeba (MWh)</t>
  </si>
  <si>
    <t>spotřeba (GJ)</t>
  </si>
  <si>
    <t>spotřeba (m3)</t>
  </si>
  <si>
    <t>spotřeba elektřina (MWh)</t>
  </si>
  <si>
    <t>spotřeba plyn (MWh)</t>
  </si>
  <si>
    <t>spotřeba teplo (GJ)</t>
  </si>
  <si>
    <r>
      <t>Nebytový dům - prodán</t>
    </r>
    <r>
      <rPr>
        <sz val="10"/>
        <color theme="1"/>
        <rFont val="Calibri"/>
        <family val="2"/>
        <charset val="238"/>
        <scheme val="minor"/>
      </rPr>
      <t xml:space="preserve"> Tyršova 1015/2, 74221 Kopřivnice</t>
    </r>
  </si>
  <si>
    <t>Rok 2019</t>
  </si>
  <si>
    <t>třída PENB</t>
  </si>
  <si>
    <r>
      <t>Nebytový dům 407</t>
    </r>
    <r>
      <rPr>
        <sz val="10"/>
        <color theme="1"/>
        <rFont val="Calibri"/>
        <family val="2"/>
        <charset val="238"/>
        <scheme val="minor"/>
      </rPr>
      <t xml:space="preserve"> Sokolovská 407/7, 74221 Kopřivnice</t>
    </r>
  </si>
  <si>
    <r>
      <t>Nebytový dům 69 - bývalá VST 13</t>
    </r>
    <r>
      <rPr>
        <sz val="10"/>
        <color theme="1"/>
        <rFont val="Calibri"/>
        <family val="2"/>
        <charset val="238"/>
        <scheme val="minor"/>
      </rPr>
      <t xml:space="preserve"> Máchova 69, 74221 Kopřivnice</t>
    </r>
  </si>
  <si>
    <t>Rok 2017</t>
  </si>
  <si>
    <t>energetická třída dle PENB před rekonstrukcí</t>
  </si>
  <si>
    <t xml:space="preserve">nebyl vypracován </t>
  </si>
  <si>
    <t>očekávanáí úspora energie rekonstrukcí (MWh/rok)</t>
  </si>
  <si>
    <t>Komunitní centrum, Francouzská 1181, Kopřivnice</t>
  </si>
  <si>
    <t>nelze posoudit, budova sloužila před rekonstukcí jako výměníková stanice SZT a v období 2017 do rekonstrukce nebyla provozována</t>
  </si>
  <si>
    <t>MŠ Francouzská,Francouzská 1180,  Kopřivnice</t>
  </si>
  <si>
    <t>MŠ Jeřabinka, Zdeňka Buriana 967, Kopřivnice</t>
  </si>
  <si>
    <t>Bytový dům s pečovatelskou službou a sídlem Střediska sociálních služeb města Kopřivnice, Česká 620, Kopřivnice</t>
  </si>
  <si>
    <t>Dům dětí a mládeže, Kpt. Jaroše 1077, Kopřivnice</t>
  </si>
  <si>
    <t>Terapeutické dílny, Školní 926, Kopřivnice</t>
  </si>
  <si>
    <t>Bytové domy Horní, 1111, 1112, 1113, Kopřivnice</t>
  </si>
  <si>
    <t>http://www.koprivnice.cz/index.php?id=projekt-terapeuticke-dilny-koprivnice</t>
  </si>
  <si>
    <t>Odkaz</t>
  </si>
  <si>
    <t>http://www.koprivnice.cz/index.php?id=projekt-komunitni-centrum-koprivnice</t>
  </si>
  <si>
    <t>http://www.koprivnice.cz/index.php?id=projekt-energeticke-uspory-dum-ceska-koprivnice</t>
  </si>
  <si>
    <t>http://www.koprivnice.cz/index.php?id=projekt-materska-skola-jerabinka-koprivnice-energeticke-uspory</t>
  </si>
  <si>
    <t>http://www.koprivnice.cz/index.php?id=projekt-materska-skola-francouzska-koprivnice-energeticke-uspory</t>
  </si>
  <si>
    <t>http://www.koprivnice.cz/index.php?id=projekt-ddm-koprivnice-energeticke-uspory</t>
  </si>
  <si>
    <t>http://www.koprivnice.cz/index.php?id=projekt-horni-energeticka-opatreni-koprivnice</t>
  </si>
  <si>
    <r>
      <rPr>
        <sz val="11"/>
        <color rgb="FFFF0000"/>
        <rFont val="Calibri"/>
        <family val="2"/>
        <charset val="238"/>
        <scheme val="minor"/>
      </rPr>
      <t>neúplná data spotřeb za rok 2017 ve výši odhadem 1520 MWh</t>
    </r>
    <r>
      <rPr>
        <sz val="11"/>
        <color theme="1"/>
        <rFont val="Calibri"/>
        <family val="2"/>
        <charset val="238"/>
        <scheme val="minor"/>
      </rPr>
      <t>, 1) Tělocvična zimního stadionu - energetické opatření v osvětlení - 12/2018</t>
    </r>
  </si>
  <si>
    <r>
      <t xml:space="preserve">prodloužení doby provozu VO v roce 2018 a 2019 na základě úožadavku občanů, </t>
    </r>
    <r>
      <rPr>
        <sz val="11"/>
        <color rgb="FFFF0000"/>
        <rFont val="Calibri"/>
        <family val="2"/>
        <charset val="238"/>
        <scheme val="minor"/>
      </rPr>
      <t>neúplná data za rok 2017 ve spotřebě tepla budov č.p.58  ve výši odhadem 276 MWh</t>
    </r>
  </si>
  <si>
    <t>neúplná data od SPSK p.o.(odhad 1520 MWh), Slumeko ( odhad276 MWh)</t>
  </si>
  <si>
    <t>energetické hospodářství</t>
  </si>
  <si>
    <t>nárůst spotřeby elektřiny rozšířením počtu mrazáků v kuchyni ( jen část roku 2019, pak opět z důvodu nízke velikosti hlavního jističe odstaveny z provozu)</t>
  </si>
  <si>
    <t>nárust spotřeby elektřiny  roce 2019 z důvodi instalace učebny PC, PC do každé třídy, dataprojektorů na druhý stupeň, náhrady plynového kotle elektrickým v kuchyni.</t>
  </si>
  <si>
    <t>1)Komunitní centrum Kopřivnice- v rámci rekonstrukce i energetická opatření - 6/2018 až 6/2019  ,   2) Bytové domy 1111 - 1113 - Energetická oatření - rok 2019,  3) přebudování bývalé výměníkové stanice na terapeutické dílny  - 7/2018 až 3/2019, 3) Osvětová beseda Mniší - výměna oken za okba stojskem - 12/2019</t>
  </si>
  <si>
    <t>Osvětová beseda Mniší</t>
  </si>
  <si>
    <t>Nelze v současnosti posoudit, z energetických oatření v PENB - C se realiziovala pouze výměna oken.</t>
  </si>
  <si>
    <t>měrná spotřeba energie na ujetou vzdálenost (kWh/km)</t>
  </si>
  <si>
    <t>energie celkem  (kWh)</t>
  </si>
  <si>
    <t>černé uhlí</t>
  </si>
  <si>
    <t>zemní plyn</t>
  </si>
  <si>
    <t>biomasa</t>
  </si>
  <si>
    <t>palivo</t>
  </si>
  <si>
    <t>2017(%)</t>
  </si>
  <si>
    <t>2018(%)</t>
  </si>
  <si>
    <t>2019(%)</t>
  </si>
  <si>
    <t>emisní faktor CO2(t/MWh)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</si>
</sst>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rgb="FF333333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5" applyNumberFormat="0" applyAlignment="0" applyProtection="0"/>
    <xf numFmtId="0" fontId="10" fillId="10" borderId="6" applyNumberFormat="0" applyAlignment="0" applyProtection="0"/>
    <xf numFmtId="0" fontId="11" fillId="10" borderId="5" applyNumberFormat="0" applyAlignment="0" applyProtection="0"/>
    <xf numFmtId="0" fontId="12" fillId="0" borderId="7" applyNumberFormat="0" applyFill="0" applyAlignment="0" applyProtection="0"/>
    <xf numFmtId="0" fontId="13" fillId="11" borderId="8" applyNumberFormat="0" applyAlignment="0" applyProtection="0"/>
    <xf numFmtId="0" fontId="14" fillId="0" borderId="0" applyNumberFormat="0" applyFill="0" applyBorder="0" applyAlignment="0" applyProtection="0"/>
    <xf numFmtId="0" fontId="1" fillId="12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7" fillId="36" borderId="0" applyNumberFormat="0" applyBorder="0" applyAlignment="0" applyProtection="0"/>
  </cellStyleXfs>
  <cellXfs count="120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6" fillId="37" borderId="11" xfId="0" applyFont="1" applyFill="1" applyBorder="1"/>
    <xf numFmtId="0" fontId="16" fillId="37" borderId="0" xfId="0" applyFont="1" applyFill="1"/>
    <xf numFmtId="0" fontId="0" fillId="0" borderId="0" xfId="0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0" xfId="0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49" fontId="18" fillId="0" borderId="1" xfId="0" applyNumberFormat="1" applyFont="1" applyBorder="1" applyAlignment="1">
      <alignment wrapText="1"/>
    </xf>
    <xf numFmtId="0" fontId="0" fillId="5" borderId="1" xfId="0" applyFill="1" applyBorder="1" applyAlignment="1">
      <alignment wrapText="1"/>
    </xf>
    <xf numFmtId="0" fontId="16" fillId="37" borderId="1" xfId="0" applyFont="1" applyFill="1" applyBorder="1"/>
    <xf numFmtId="0" fontId="0" fillId="0" borderId="1" xfId="0" applyBorder="1" applyAlignment="1">
      <alignment wrapText="1"/>
    </xf>
    <xf numFmtId="49" fontId="19" fillId="0" borderId="1" xfId="0" applyNumberFormat="1" applyFont="1" applyBorder="1" applyAlignment="1">
      <alignment wrapText="1"/>
    </xf>
    <xf numFmtId="164" fontId="14" fillId="0" borderId="1" xfId="0" applyNumberFormat="1" applyFont="1" applyBorder="1"/>
    <xf numFmtId="0" fontId="19" fillId="38" borderId="12" xfId="0" applyFont="1" applyFill="1" applyBorder="1" applyAlignment="1">
      <alignment horizontal="center" vertical="center" wrapText="1"/>
    </xf>
    <xf numFmtId="0" fontId="0" fillId="0" borderId="1" xfId="0" applyBorder="1"/>
    <xf numFmtId="164" fontId="16" fillId="0" borderId="1" xfId="0" applyNumberFormat="1" applyFont="1" applyBorder="1"/>
    <xf numFmtId="164" fontId="0" fillId="0" borderId="1" xfId="0" applyNumberFormat="1" applyBorder="1"/>
    <xf numFmtId="0" fontId="18" fillId="0" borderId="1" xfId="0" applyFont="1" applyBorder="1" applyAlignment="1">
      <alignment wrapText="1"/>
    </xf>
    <xf numFmtId="0" fontId="0" fillId="0" borderId="0" xfId="0"/>
    <xf numFmtId="0" fontId="0" fillId="0" borderId="0" xfId="0"/>
    <xf numFmtId="0" fontId="0" fillId="5" borderId="1" xfId="0" applyFill="1" applyBorder="1"/>
    <xf numFmtId="4" fontId="0" fillId="0" borderId="1" xfId="0" applyNumberFormat="1" applyBorder="1"/>
    <xf numFmtId="0" fontId="0" fillId="0" borderId="0" xfId="0" applyBorder="1" applyAlignment="1">
      <alignment wrapText="1"/>
    </xf>
    <xf numFmtId="0" fontId="0" fillId="0" borderId="0" xfId="0" applyBorder="1"/>
    <xf numFmtId="0" fontId="22" fillId="0" borderId="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/>
    <xf numFmtId="4" fontId="23" fillId="5" borderId="1" xfId="0" applyNumberFormat="1" applyFont="1" applyFill="1" applyBorder="1" applyAlignment="1">
      <alignment horizontal="center"/>
    </xf>
    <xf numFmtId="165" fontId="0" fillId="0" borderId="1" xfId="0" applyNumberFormat="1" applyBorder="1"/>
    <xf numFmtId="0" fontId="16" fillId="0" borderId="1" xfId="0" applyFont="1" applyBorder="1"/>
    <xf numFmtId="4" fontId="23" fillId="5" borderId="1" xfId="0" applyNumberFormat="1" applyFont="1" applyFill="1" applyBorder="1" applyAlignment="1">
      <alignment horizontal="center" wrapText="1"/>
    </xf>
    <xf numFmtId="0" fontId="22" fillId="0" borderId="17" xfId="0" applyFont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Fill="1" applyBorder="1"/>
    <xf numFmtId="0" fontId="0" fillId="0" borderId="14" xfId="0" applyBorder="1" applyAlignment="1">
      <alignment wrapText="1"/>
    </xf>
    <xf numFmtId="166" fontId="19" fillId="0" borderId="24" xfId="0" applyNumberFormat="1" applyFont="1" applyBorder="1" applyAlignment="1">
      <alignment wrapText="1"/>
    </xf>
    <xf numFmtId="0" fontId="0" fillId="0" borderId="1" xfId="0" applyFont="1" applyBorder="1"/>
    <xf numFmtId="0" fontId="19" fillId="38" borderId="24" xfId="0" applyFont="1" applyFill="1" applyBorder="1" applyAlignment="1">
      <alignment horizontal="center" vertical="center" wrapText="1"/>
    </xf>
    <xf numFmtId="49" fontId="19" fillId="0" borderId="24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166" fontId="18" fillId="0" borderId="24" xfId="0" applyNumberFormat="1" applyFont="1" applyBorder="1" applyAlignment="1">
      <alignment wrapText="1"/>
    </xf>
    <xf numFmtId="49" fontId="18" fillId="0" borderId="24" xfId="0" applyNumberFormat="1" applyFont="1" applyBorder="1" applyAlignment="1">
      <alignment wrapText="1"/>
    </xf>
    <xf numFmtId="49" fontId="19" fillId="0" borderId="24" xfId="0" applyNumberFormat="1" applyFont="1" applyBorder="1" applyAlignment="1">
      <alignment wrapText="1"/>
    </xf>
    <xf numFmtId="0" fontId="19" fillId="38" borderId="24" xfId="0" applyFont="1" applyFill="1" applyBorder="1" applyAlignment="1">
      <alignment horizontal="center" vertical="center" wrapText="1"/>
    </xf>
    <xf numFmtId="49" fontId="18" fillId="0" borderId="24" xfId="0" applyNumberFormat="1" applyFont="1" applyBorder="1" applyAlignment="1">
      <alignment wrapText="1"/>
    </xf>
    <xf numFmtId="49" fontId="19" fillId="0" borderId="24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166" fontId="18" fillId="0" borderId="24" xfId="0" applyNumberFormat="1" applyFont="1" applyBorder="1" applyAlignment="1">
      <alignment wrapText="1"/>
    </xf>
    <xf numFmtId="0" fontId="19" fillId="38" borderId="24" xfId="0" applyFont="1" applyFill="1" applyBorder="1" applyAlignment="1">
      <alignment horizontal="center" vertical="center" wrapText="1"/>
    </xf>
    <xf numFmtId="49" fontId="18" fillId="0" borderId="24" xfId="0" applyNumberFormat="1" applyFont="1" applyBorder="1" applyAlignment="1">
      <alignment wrapText="1"/>
    </xf>
    <xf numFmtId="49" fontId="19" fillId="0" borderId="24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166" fontId="18" fillId="0" borderId="24" xfId="0" applyNumberFormat="1" applyFont="1" applyBorder="1" applyAlignment="1">
      <alignment wrapText="1"/>
    </xf>
    <xf numFmtId="0" fontId="0" fillId="0" borderId="16" xfId="0" applyFont="1" applyBorder="1"/>
    <xf numFmtId="0" fontId="0" fillId="0" borderId="17" xfId="0" applyFont="1" applyBorder="1"/>
    <xf numFmtId="0" fontId="0" fillId="0" borderId="19" xfId="0" applyFont="1" applyBorder="1"/>
    <xf numFmtId="0" fontId="0" fillId="0" borderId="21" xfId="0" applyFont="1" applyFill="1" applyBorder="1"/>
    <xf numFmtId="0" fontId="22" fillId="0" borderId="22" xfId="0" applyFont="1" applyFill="1" applyBorder="1" applyAlignment="1">
      <alignment wrapText="1"/>
    </xf>
    <xf numFmtId="0" fontId="0" fillId="0" borderId="22" xfId="0" applyFont="1" applyFill="1" applyBorder="1"/>
    <xf numFmtId="0" fontId="0" fillId="0" borderId="22" xfId="0" applyFont="1" applyBorder="1"/>
    <xf numFmtId="0" fontId="0" fillId="0" borderId="26" xfId="0" applyFont="1" applyBorder="1"/>
    <xf numFmtId="0" fontId="0" fillId="0" borderId="25" xfId="0" applyFont="1" applyBorder="1"/>
    <xf numFmtId="0" fontId="0" fillId="0" borderId="25" xfId="0" applyFont="1" applyFill="1" applyBorder="1" applyAlignment="1">
      <alignment wrapText="1"/>
    </xf>
    <xf numFmtId="0" fontId="0" fillId="0" borderId="27" xfId="0" applyFont="1" applyBorder="1"/>
    <xf numFmtId="0" fontId="0" fillId="0" borderId="2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0" xfId="0" applyFont="1"/>
    <xf numFmtId="0" fontId="14" fillId="0" borderId="1" xfId="0" applyFont="1" applyBorder="1"/>
    <xf numFmtId="164" fontId="0" fillId="0" borderId="0" xfId="0" applyNumberFormat="1"/>
    <xf numFmtId="0" fontId="0" fillId="0" borderId="29" xfId="0" applyFont="1" applyBorder="1"/>
    <xf numFmtId="0" fontId="22" fillId="0" borderId="30" xfId="0" applyFont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2" xfId="0" applyBorder="1" applyAlignment="1">
      <alignment wrapText="1"/>
    </xf>
    <xf numFmtId="0" fontId="14" fillId="0" borderId="30" xfId="0" applyFont="1" applyBorder="1"/>
    <xf numFmtId="0" fontId="0" fillId="5" borderId="1" xfId="0" applyFill="1" applyBorder="1"/>
    <xf numFmtId="0" fontId="0" fillId="5" borderId="1" xfId="0" applyFill="1" applyBorder="1"/>
    <xf numFmtId="0" fontId="0" fillId="5" borderId="1" xfId="0" applyFill="1" applyBorder="1"/>
    <xf numFmtId="0" fontId="0" fillId="5" borderId="1" xfId="0" applyFill="1" applyBorder="1"/>
    <xf numFmtId="0" fontId="0" fillId="0" borderId="0" xfId="0"/>
    <xf numFmtId="0" fontId="0" fillId="5" borderId="1" xfId="0" applyFill="1" applyBorder="1"/>
    <xf numFmtId="0" fontId="0" fillId="0" borderId="0" xfId="0"/>
    <xf numFmtId="0" fontId="0" fillId="5" borderId="1" xfId="0" applyFill="1" applyBorder="1"/>
    <xf numFmtId="0" fontId="0" fillId="0" borderId="0" xfId="0"/>
    <xf numFmtId="0" fontId="0" fillId="5" borderId="1" xfId="0" applyFill="1" applyBorder="1"/>
    <xf numFmtId="0" fontId="0" fillId="0" borderId="0" xfId="0"/>
    <xf numFmtId="0" fontId="0" fillId="5" borderId="1" xfId="0" applyFill="1" applyBorder="1"/>
    <xf numFmtId="0" fontId="0" fillId="0" borderId="0" xfId="0"/>
    <xf numFmtId="0" fontId="0" fillId="5" borderId="1" xfId="0" applyFill="1" applyBorder="1"/>
    <xf numFmtId="0" fontId="0" fillId="0" borderId="0" xfId="0"/>
    <xf numFmtId="0" fontId="0" fillId="5" borderId="1" xfId="0" applyFill="1" applyBorder="1"/>
    <xf numFmtId="0" fontId="0" fillId="0" borderId="0" xfId="0"/>
    <xf numFmtId="0" fontId="0" fillId="5" borderId="1" xfId="0" applyFill="1" applyBorder="1"/>
    <xf numFmtId="0" fontId="0" fillId="0" borderId="0" xfId="0"/>
    <xf numFmtId="0" fontId="0" fillId="5" borderId="1" xfId="0" applyFill="1" applyBorder="1"/>
    <xf numFmtId="0" fontId="0" fillId="5" borderId="1" xfId="0" applyFill="1" applyBorder="1"/>
    <xf numFmtId="0" fontId="0" fillId="5" borderId="1" xfId="0" applyFill="1" applyBorder="1"/>
    <xf numFmtId="0" fontId="0" fillId="5" borderId="1" xfId="0" applyFill="1" applyBorder="1"/>
    <xf numFmtId="0" fontId="0" fillId="5" borderId="1" xfId="0" applyFill="1" applyBorder="1"/>
    <xf numFmtId="0" fontId="0" fillId="5" borderId="1" xfId="0" applyFill="1" applyBorder="1"/>
    <xf numFmtId="0" fontId="0" fillId="0" borderId="23" xfId="0" applyBorder="1" applyAlignment="1">
      <alignment wrapText="1"/>
    </xf>
    <xf numFmtId="0" fontId="26" fillId="0" borderId="1" xfId="0" applyFont="1" applyBorder="1"/>
    <xf numFmtId="4" fontId="26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9" fontId="0" fillId="0" borderId="1" xfId="0" applyNumberForma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A25"/>
  <sheetViews>
    <sheetView workbookViewId="0">
      <selection activeCell="D5" sqref="D5"/>
    </sheetView>
  </sheetViews>
  <sheetFormatPr defaultRowHeight="15" x14ac:dyDescent="0.25"/>
  <cols>
    <col min="1" max="1" width="20.5703125" customWidth="1"/>
    <col min="2" max="2" width="19.5703125" style="32" customWidth="1"/>
    <col min="3" max="3" width="18.140625" customWidth="1"/>
    <col min="4" max="4" width="16.42578125" style="15" customWidth="1"/>
    <col min="5" max="5" width="18.28515625" customWidth="1"/>
    <col min="6" max="7" width="18.28515625" style="33" customWidth="1"/>
    <col min="8" max="8" width="17.7109375" customWidth="1"/>
    <col min="9" max="9" width="18.140625" customWidth="1"/>
    <col min="10" max="10" width="20.42578125" customWidth="1"/>
    <col min="11" max="11" width="26.85546875" style="32" customWidth="1"/>
    <col min="12" max="12" width="9.42578125" customWidth="1"/>
    <col min="13" max="13" width="9.5703125" customWidth="1"/>
    <col min="24" max="24" width="11.85546875" bestFit="1" customWidth="1"/>
  </cols>
  <sheetData>
    <row r="3" spans="1:27" ht="30" x14ac:dyDescent="0.25">
      <c r="A3" s="28" t="s">
        <v>224</v>
      </c>
      <c r="B3" s="28" t="s">
        <v>174</v>
      </c>
      <c r="C3" s="28" t="s">
        <v>39</v>
      </c>
      <c r="D3" s="28" t="s">
        <v>42</v>
      </c>
      <c r="E3" s="17" t="s">
        <v>10</v>
      </c>
      <c r="F3" s="17" t="s">
        <v>180</v>
      </c>
      <c r="G3" s="17" t="s">
        <v>181</v>
      </c>
      <c r="H3" s="18" t="s">
        <v>14</v>
      </c>
      <c r="I3" s="19" t="s">
        <v>40</v>
      </c>
      <c r="J3" s="19" t="s">
        <v>41</v>
      </c>
      <c r="K3" s="19" t="s">
        <v>43</v>
      </c>
      <c r="L3" s="24" t="s">
        <v>157</v>
      </c>
      <c r="M3" s="24" t="s">
        <v>165</v>
      </c>
      <c r="N3" s="24" t="s">
        <v>158</v>
      </c>
      <c r="O3" s="24" t="s">
        <v>166</v>
      </c>
      <c r="P3" s="24" t="s">
        <v>159</v>
      </c>
      <c r="Q3" s="24" t="s">
        <v>167</v>
      </c>
      <c r="R3" s="24" t="s">
        <v>160</v>
      </c>
      <c r="S3" s="24" t="s">
        <v>168</v>
      </c>
      <c r="T3" s="24" t="s">
        <v>161</v>
      </c>
      <c r="U3" s="24" t="s">
        <v>169</v>
      </c>
      <c r="V3" s="24" t="s">
        <v>162</v>
      </c>
      <c r="W3" s="24" t="s">
        <v>170</v>
      </c>
      <c r="X3" s="24" t="s">
        <v>163</v>
      </c>
      <c r="Y3" s="24" t="s">
        <v>171</v>
      </c>
      <c r="Z3" s="24" t="s">
        <v>164</v>
      </c>
      <c r="AA3" s="24" t="s">
        <v>172</v>
      </c>
    </row>
    <row r="4" spans="1:27" x14ac:dyDescent="0.25">
      <c r="A4" s="117" t="s">
        <v>173</v>
      </c>
      <c r="B4" s="28" t="s">
        <v>36</v>
      </c>
      <c r="C4" s="30">
        <f>SUM(E4:J4)</f>
        <v>22029.241771599998</v>
      </c>
      <c r="D4" s="30">
        <f>(E4*1.17)+(H4*0.2)+(I4*0.22)+(J4*0.169)</f>
        <v>8047.1198204875982</v>
      </c>
      <c r="E4" s="30">
        <f>'2019'!B17</f>
        <v>4482.1139999999996</v>
      </c>
      <c r="F4" s="30">
        <f>(E4/100)*10.11</f>
        <v>453.14172539999993</v>
      </c>
      <c r="G4" s="30">
        <f>E4-F4</f>
        <v>4028.9722745999998</v>
      </c>
      <c r="H4" s="30">
        <f>'2019'!F17</f>
        <v>3285.1420000000003</v>
      </c>
      <c r="I4" s="30">
        <f>'2019'!J17*0.2778</f>
        <v>9670.9747271999986</v>
      </c>
      <c r="J4" s="30">
        <f>'2019'!K17*0.2778</f>
        <v>108.8970444</v>
      </c>
      <c r="K4" s="30"/>
      <c r="L4" s="28">
        <v>0</v>
      </c>
      <c r="M4" s="28">
        <v>0</v>
      </c>
      <c r="N4" s="28">
        <f>SUM('budovy - PENB'!C36:C47)</f>
        <v>12</v>
      </c>
      <c r="O4" s="28">
        <f>('budovy - PENB'!C105/100)*'přehled  organizace města'!N4</f>
        <v>12.36</v>
      </c>
      <c r="P4" s="28">
        <f>SUM('budovy - PENB'!C48:C81)</f>
        <v>34</v>
      </c>
      <c r="Q4" s="28">
        <f>('budovy - PENB'!C105/100)*'přehled  organizace města'!P4</f>
        <v>35.020000000000003</v>
      </c>
      <c r="R4" s="28">
        <f>SUM('budovy - PENB'!C81:C92)</f>
        <v>12</v>
      </c>
      <c r="S4" s="28">
        <f>('budovy - PENB'!C105/100)*'přehled  organizace města'!R4</f>
        <v>12.36</v>
      </c>
      <c r="T4" s="28">
        <f>SUM('budovy - PENB'!C93:C96)</f>
        <v>4</v>
      </c>
      <c r="U4" s="28">
        <f>('budovy - PENB'!C105/100)*'přehled  organizace města'!T4</f>
        <v>4.12</v>
      </c>
      <c r="V4" s="28">
        <f>SUM('budovy - PENB'!C97:C99)</f>
        <v>3</v>
      </c>
      <c r="W4" s="28">
        <f>('budovy - PENB'!C105/100)*'přehled  organizace města'!V4</f>
        <v>3.09</v>
      </c>
      <c r="X4" s="28">
        <f>SUM('budovy - PENB'!C100:C104)</f>
        <v>5</v>
      </c>
      <c r="Y4" s="28">
        <f>('budovy - PENB'!C105/100)*'přehled  organizace města'!X4</f>
        <v>5.15</v>
      </c>
      <c r="Z4" s="28">
        <f>SUM('budovy - PENB'!C2:C35)</f>
        <v>34</v>
      </c>
      <c r="AA4" s="28">
        <f>('budovy - PENB'!C105/100)*'přehled  organizace města'!Z4</f>
        <v>35.020000000000003</v>
      </c>
    </row>
    <row r="5" spans="1:27" x14ac:dyDescent="0.25">
      <c r="A5" s="117"/>
      <c r="B5" s="28" t="s">
        <v>38</v>
      </c>
      <c r="C5" s="30">
        <f t="shared" ref="C5" si="0">SUM(E5:J5)</f>
        <v>22363.079284399999</v>
      </c>
      <c r="D5" s="30">
        <f>(E5*1.17)+(H5*0.2)+(I5*0.22)+(J5*0.22)</f>
        <v>8113.6848325679994</v>
      </c>
      <c r="E5" s="28">
        <f>'2018'!B17</f>
        <v>4462.9629999999997</v>
      </c>
      <c r="F5" s="30">
        <f>(E5/100)*10.11</f>
        <v>451.20555929999995</v>
      </c>
      <c r="G5" s="30">
        <f t="shared" ref="G5:G6" si="1">E5-F5</f>
        <v>4011.7574406999997</v>
      </c>
      <c r="H5" s="28">
        <f>'2018'!F17</f>
        <v>3207.78</v>
      </c>
      <c r="I5" s="30">
        <f>'2018'!J17*0.2778</f>
        <v>10160.201084399998</v>
      </c>
      <c r="J5" s="28">
        <f>'2018'!K17*0.2778</f>
        <v>69.172200000000004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x14ac:dyDescent="0.25">
      <c r="A6" s="117"/>
      <c r="B6" s="28" t="s">
        <v>37</v>
      </c>
      <c r="C6" s="26">
        <f>SUM(E6:J6)+1520+276</f>
        <v>22502.525300199995</v>
      </c>
      <c r="D6" s="26">
        <f>(E6*1.17)+(H6*0.2)+(I6*0.25)+(J6*0.25)+ (1796 *0.25)</f>
        <v>8073.4426750499988</v>
      </c>
      <c r="E6" s="28">
        <f>'2017'!B17</f>
        <v>3890.5499999999993</v>
      </c>
      <c r="F6" s="30">
        <f>(E6/100)*11.77</f>
        <v>457.91773499999988</v>
      </c>
      <c r="G6" s="30">
        <f t="shared" si="1"/>
        <v>3432.6322649999993</v>
      </c>
      <c r="H6" s="28">
        <f>'2017'!F17</f>
        <v>3177.143</v>
      </c>
      <c r="I6" s="35">
        <f>'2017'!J17*0.2778</f>
        <v>9748.2823001999986</v>
      </c>
      <c r="J6" s="28">
        <f>'2017'!K17*0.2778</f>
        <v>0</v>
      </c>
      <c r="K6" s="82" t="s">
        <v>223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x14ac:dyDescent="0.25">
      <c r="C7" s="83"/>
    </row>
    <row r="9" spans="1:27" x14ac:dyDescent="0.25">
      <c r="A9" s="16" t="s">
        <v>0</v>
      </c>
      <c r="B9" s="28" t="s">
        <v>37</v>
      </c>
      <c r="C9" s="28" t="s">
        <v>38</v>
      </c>
      <c r="D9" s="28" t="s">
        <v>36</v>
      </c>
      <c r="E9" s="19" t="s">
        <v>43</v>
      </c>
      <c r="F9" s="47"/>
      <c r="G9" s="47"/>
    </row>
    <row r="10" spans="1:27" ht="300" x14ac:dyDescent="0.25">
      <c r="A10" s="20" t="s">
        <v>20</v>
      </c>
      <c r="B10" s="30">
        <f>'2017'!B2+'2017'!F2+'2017'!J2*0.2778</f>
        <v>7162.3292347999995</v>
      </c>
      <c r="C10" s="30">
        <f>'2018'!B2+'2018'!F2+'2018'!J2*0.2778+'2018'!K2*0.2778</f>
        <v>7191.6361295999995</v>
      </c>
      <c r="D10" s="28">
        <f>'2019'!B2+'2019'!F2+'2019'!J2*0.2778+'2019'!K2*0.2778</f>
        <v>6906.3477609999991</v>
      </c>
      <c r="E10" s="24" t="s">
        <v>227</v>
      </c>
      <c r="F10" s="36"/>
      <c r="G10" s="36"/>
    </row>
    <row r="11" spans="1:27" ht="75" x14ac:dyDescent="0.25">
      <c r="A11" s="22" t="s">
        <v>21</v>
      </c>
      <c r="B11" s="30">
        <f>'2017'!B3+'2017'!F3+'2017'!J3*0.2778</f>
        <v>144.41962480000001</v>
      </c>
      <c r="C11" s="30">
        <f>'2018'!B3+'2018'!F3+'2018'!J3*0.2778+'2018'!K3*0.2778</f>
        <v>110.20523019999999</v>
      </c>
      <c r="D11" s="28">
        <f>'2019'!B3+'2019'!F3+'2019'!J3*0.2778+'2019'!K3*0.2778</f>
        <v>111.05835980000001</v>
      </c>
      <c r="E11" s="24" t="s">
        <v>176</v>
      </c>
      <c r="F11" s="36"/>
      <c r="G11" s="36"/>
    </row>
    <row r="12" spans="1:27" ht="30" x14ac:dyDescent="0.25">
      <c r="A12" s="22" t="s">
        <v>22</v>
      </c>
      <c r="B12" s="30">
        <f>'2017'!B4+'2017'!F4+'2017'!J4*0.2778</f>
        <v>182.32580179999999</v>
      </c>
      <c r="C12" s="30">
        <f>'2018'!B4+'2018'!F4+'2018'!J4*0.2778+'2018'!K4*0.2778</f>
        <v>175.2090216</v>
      </c>
      <c r="D12" s="28">
        <f>'2019'!B4+'2019'!F4+'2019'!J4*0.2778+'2019'!K4*0.2778</f>
        <v>167.15636139999998</v>
      </c>
      <c r="E12" s="24" t="s">
        <v>178</v>
      </c>
      <c r="F12" s="36"/>
      <c r="G12" s="36"/>
    </row>
    <row r="13" spans="1:27" ht="60" x14ac:dyDescent="0.25">
      <c r="A13" s="22" t="s">
        <v>23</v>
      </c>
      <c r="B13" s="30">
        <f>'2017'!B5+'2017'!F5+'2017'!J5*0.2778</f>
        <v>1083.545715</v>
      </c>
      <c r="C13" s="30">
        <f>'2018'!B5+'2018'!F5+'2018'!J5*0.2778+'2018'!K5*0.2778</f>
        <v>919.78342399999997</v>
      </c>
      <c r="D13" s="28">
        <f>'2019'!B5+'2019'!F5+'2019'!J5*0.2778+'2019'!K5*0.2778</f>
        <v>890.56473600000004</v>
      </c>
      <c r="E13" s="24" t="s">
        <v>179</v>
      </c>
      <c r="F13" s="36"/>
      <c r="G13" s="36"/>
    </row>
    <row r="14" spans="1:27" ht="135" x14ac:dyDescent="0.25">
      <c r="A14" s="22" t="s">
        <v>24</v>
      </c>
      <c r="B14" s="30">
        <f>'2017'!B6+'2017'!F6+'2017'!J6*0.2778</f>
        <v>1211.3184785999997</v>
      </c>
      <c r="C14" s="30">
        <f>'2018'!B6+'2018'!F6+'2018'!J6*0.2778+'2018'!K6*0.2778</f>
        <v>1073.9553824</v>
      </c>
      <c r="D14" s="28">
        <f>'2019'!B6+'2019'!F6+'2019'!J6*0.2778+'2019'!K6*0.2778</f>
        <v>1058.2208449999998</v>
      </c>
      <c r="E14" s="24" t="s">
        <v>177</v>
      </c>
      <c r="F14" s="36"/>
      <c r="G14" s="36"/>
    </row>
    <row r="15" spans="1:27" ht="30" x14ac:dyDescent="0.25">
      <c r="A15" s="22" t="s">
        <v>25</v>
      </c>
      <c r="B15" s="30">
        <f>'2017'!B7+'2017'!F7+'2017'!J7*0.2778</f>
        <v>274.14499999999998</v>
      </c>
      <c r="C15" s="30">
        <f>'2018'!B7+'2018'!F7+'2018'!J7*0.2778+'2018'!K7*0.2778</f>
        <v>289.23900000000003</v>
      </c>
      <c r="D15" s="28">
        <f>'2019'!B7+'2019'!F7+'2019'!J7*0.2778+'2019'!K7*0.2778</f>
        <v>263.74700000000001</v>
      </c>
      <c r="E15" s="28"/>
      <c r="F15" s="37"/>
      <c r="G15" s="37"/>
    </row>
    <row r="16" spans="1:27" ht="150" x14ac:dyDescent="0.25">
      <c r="A16" s="22" t="s">
        <v>26</v>
      </c>
      <c r="B16" s="26">
        <f>'2017'!B8+'2017'!F8+'2017'!J8*0.2778</f>
        <v>1684.4548396</v>
      </c>
      <c r="C16" s="30">
        <f>'2018'!B8+'2018'!F8+'2018'!J8*0.2778+'2018'!K8*0.2778</f>
        <v>1919.963636</v>
      </c>
      <c r="D16" s="28">
        <f>'2019'!B8+'2019'!F8+'2019'!J8*0.2778+'2019'!K8*0.2778</f>
        <v>1985.8199238</v>
      </c>
      <c r="E16" s="24" t="s">
        <v>222</v>
      </c>
      <c r="F16" s="36"/>
      <c r="G16" s="36"/>
    </row>
    <row r="17" spans="1:7" ht="135" x14ac:dyDescent="0.25">
      <c r="A17" s="22" t="s">
        <v>27</v>
      </c>
      <c r="B17" s="26">
        <f>'2017'!B9+'2017'!F9+'2017'!J9*0.2778</f>
        <v>1310.5259999999998</v>
      </c>
      <c r="C17" s="30">
        <f>'2018'!B9+'2018'!F9+'2018'!J9*0.2778+'2018'!K9*0.2778</f>
        <v>2844.5846000000001</v>
      </c>
      <c r="D17" s="28">
        <f>'2019'!B9+'2019'!F9+'2019'!J9*0.2778+'2019'!K9*0.2778</f>
        <v>2836.1579999999999</v>
      </c>
      <c r="E17" s="24" t="s">
        <v>221</v>
      </c>
      <c r="F17" s="36"/>
      <c r="G17" s="36"/>
    </row>
    <row r="18" spans="1:7" ht="105" x14ac:dyDescent="0.25">
      <c r="A18" s="22" t="s">
        <v>28</v>
      </c>
      <c r="B18" s="30">
        <f>'2017'!B10+'2017'!F10+'2017'!J10*0.2778</f>
        <v>910.73536639999998</v>
      </c>
      <c r="C18" s="30">
        <f>'2018'!B10+'2018'!F10+'2018'!J10*0.2778+'2018'!K10*0.2778</f>
        <v>800.22485600000005</v>
      </c>
      <c r="D18" s="28">
        <f>'2019'!B10+'2019'!F10+'2019'!J10*0.2778+'2019'!K10*0.2778</f>
        <v>786.65339239999992</v>
      </c>
      <c r="E18" s="24" t="s">
        <v>175</v>
      </c>
      <c r="F18" s="36"/>
      <c r="G18" s="36"/>
    </row>
    <row r="19" spans="1:7" ht="165" x14ac:dyDescent="0.25">
      <c r="A19" s="22" t="s">
        <v>29</v>
      </c>
      <c r="B19" s="30">
        <f>'2017'!B11+'2017'!F11+'2017'!J11*0.2778</f>
        <v>715.45799</v>
      </c>
      <c r="C19" s="30">
        <f>'2018'!B11+'2018'!F11+'2018'!J11*0.2778+'2018'!K11*0.2778</f>
        <v>659.57705920000001</v>
      </c>
      <c r="D19" s="28">
        <f>'2019'!B11+'2019'!F11+'2019'!J11*0.2778+'2019'!K11*0.2778</f>
        <v>656.64644399999997</v>
      </c>
      <c r="E19" s="24" t="s">
        <v>226</v>
      </c>
      <c r="F19" s="37"/>
      <c r="G19" s="37"/>
    </row>
    <row r="20" spans="1:7" ht="75" x14ac:dyDescent="0.25">
      <c r="A20" s="22" t="s">
        <v>30</v>
      </c>
      <c r="B20" s="30">
        <f>'2017'!B12+'2017'!F12+'2017'!J12*0.2778</f>
        <v>648.03055240000003</v>
      </c>
      <c r="C20" s="30">
        <f>'2018'!B12+'2018'!F12+'2018'!J12*0.2778+'2018'!K12*0.2778</f>
        <v>574.86655159999987</v>
      </c>
      <c r="D20" s="28">
        <f>'2019'!B12+'2019'!F12+'2019'!J12*0.2778+'2019'!K12*0.2778</f>
        <v>574.61857399999997</v>
      </c>
      <c r="E20" s="28"/>
      <c r="F20" s="37"/>
      <c r="G20" s="37"/>
    </row>
    <row r="21" spans="1:7" ht="60" x14ac:dyDescent="0.25">
      <c r="A21" s="22" t="s">
        <v>31</v>
      </c>
      <c r="B21" s="30">
        <f>'2017'!B13+'2017'!F13+'2017'!J13*0.2778</f>
        <v>593.87534259999995</v>
      </c>
      <c r="C21" s="30">
        <f>'2018'!B13+'2018'!F13+'2018'!J13*0.2778+'2018'!K13*0.2778</f>
        <v>544.34528580000006</v>
      </c>
      <c r="D21" s="28">
        <f>'2019'!B13+'2019'!F13+'2019'!J13*0.2778+'2019'!K13*0.2778</f>
        <v>530.45138599999996</v>
      </c>
      <c r="E21" s="28"/>
      <c r="F21" s="37"/>
      <c r="G21" s="37"/>
    </row>
    <row r="22" spans="1:7" ht="75" x14ac:dyDescent="0.25">
      <c r="A22" s="22" t="s">
        <v>32</v>
      </c>
      <c r="B22" s="30">
        <f>'2017'!B14+'2017'!F14+'2017'!J14*0.2778</f>
        <v>243.20099999999999</v>
      </c>
      <c r="C22" s="30">
        <f>'2018'!B14+'2018'!F14+'2018'!J14*0.2778+'2018'!K14*0.2778</f>
        <v>199.74399999999997</v>
      </c>
      <c r="D22" s="28">
        <f>'2019'!B14+'2019'!F14+'2019'!J14*0.2778+'2019'!K14*0.2778</f>
        <v>190.36199999999999</v>
      </c>
      <c r="E22" s="28"/>
      <c r="F22" s="37"/>
      <c r="G22" s="37"/>
    </row>
    <row r="23" spans="1:7" ht="75" x14ac:dyDescent="0.25">
      <c r="A23" s="22" t="s">
        <v>33</v>
      </c>
      <c r="B23" s="30">
        <f>'2017'!B15+'2017'!F15+'2017'!J15*0.2778</f>
        <v>85.596999999999994</v>
      </c>
      <c r="C23" s="30">
        <f>'2018'!B15+'2018'!F15+'2018'!J15*0.2778+'2018'!K15*0.2778</f>
        <v>74.656999999999996</v>
      </c>
      <c r="D23" s="28">
        <f>'2019'!B15+'2019'!F15+'2019'!J15*0.2778+'2019'!K15*0.2778</f>
        <v>66.158000000000001</v>
      </c>
      <c r="E23" s="28"/>
      <c r="F23" s="37"/>
      <c r="G23" s="37"/>
    </row>
    <row r="24" spans="1:7" ht="150" x14ac:dyDescent="0.25">
      <c r="A24" s="22" t="s">
        <v>34</v>
      </c>
      <c r="B24" s="30">
        <f>'2017'!B16+'2017'!F16+'2017'!J16*0.2778</f>
        <v>566.01335420000009</v>
      </c>
      <c r="C24" s="30">
        <f>'2018'!B16+'2018'!F16+'2018'!J16*0.2778+'2018'!K16*0.2778</f>
        <v>522.12510799999995</v>
      </c>
      <c r="D24" s="28">
        <f>'2019'!B16+'2019'!F16+'2019'!J16*0.2778+'2019'!K16*0.2778</f>
        <v>523.16498820000004</v>
      </c>
      <c r="E24" s="24" t="s">
        <v>225</v>
      </c>
      <c r="F24" s="37"/>
      <c r="G24" s="37"/>
    </row>
    <row r="25" spans="1:7" x14ac:dyDescent="0.25">
      <c r="A25" s="23" t="s">
        <v>35</v>
      </c>
      <c r="B25" s="29">
        <f>SUM(B10:B24)</f>
        <v>16815.9753002</v>
      </c>
      <c r="C25" s="29">
        <f>SUM(C10:C24)</f>
        <v>17900.116284399999</v>
      </c>
      <c r="D25" s="29">
        <f>SUM(D10:D24)</f>
        <v>17547.127771599997</v>
      </c>
      <c r="E25" s="28"/>
      <c r="F25" s="37"/>
      <c r="G25" s="37"/>
    </row>
  </sheetData>
  <mergeCells count="1">
    <mergeCell ref="A4:A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C1" workbookViewId="0">
      <selection activeCell="J9" sqref="J9"/>
    </sheetView>
  </sheetViews>
  <sheetFormatPr defaultRowHeight="15" x14ac:dyDescent="0.25"/>
  <cols>
    <col min="1" max="1" width="49.140625" customWidth="1"/>
    <col min="2" max="2" width="21.5703125" customWidth="1"/>
    <col min="6" max="6" width="19.28515625" customWidth="1"/>
    <col min="10" max="10" width="19.5703125" customWidth="1"/>
    <col min="11" max="11" width="21.5703125" customWidth="1"/>
  </cols>
  <sheetData>
    <row r="1" spans="1:20" x14ac:dyDescent="0.25">
      <c r="A1" s="16" t="s">
        <v>0</v>
      </c>
      <c r="B1" s="17" t="s">
        <v>10</v>
      </c>
      <c r="C1" s="17" t="s">
        <v>11</v>
      </c>
      <c r="D1" s="17" t="s">
        <v>12</v>
      </c>
      <c r="E1" s="17" t="s">
        <v>13</v>
      </c>
      <c r="F1" s="18" t="s">
        <v>14</v>
      </c>
      <c r="G1" s="18" t="s">
        <v>15</v>
      </c>
      <c r="H1" s="18" t="s">
        <v>16</v>
      </c>
      <c r="I1" s="18" t="s">
        <v>17</v>
      </c>
      <c r="J1" s="19" t="s">
        <v>1</v>
      </c>
      <c r="K1" s="19" t="s">
        <v>2</v>
      </c>
      <c r="L1" s="19" t="s">
        <v>3</v>
      </c>
      <c r="M1" s="19" t="s">
        <v>4</v>
      </c>
      <c r="N1" s="19" t="s">
        <v>18</v>
      </c>
      <c r="O1" s="20" t="s">
        <v>5</v>
      </c>
      <c r="P1" s="20" t="s">
        <v>6</v>
      </c>
      <c r="Q1" s="20" t="s">
        <v>7</v>
      </c>
      <c r="R1" s="20" t="s">
        <v>8</v>
      </c>
      <c r="S1" s="20" t="s">
        <v>9</v>
      </c>
      <c r="T1" s="20" t="s">
        <v>19</v>
      </c>
    </row>
    <row r="2" spans="1:20" x14ac:dyDescent="0.25">
      <c r="A2" s="20" t="s">
        <v>20</v>
      </c>
      <c r="B2" s="20">
        <v>776.55899999999997</v>
      </c>
      <c r="C2" s="20">
        <v>864490</v>
      </c>
      <c r="D2" s="20">
        <v>1283078</v>
      </c>
      <c r="E2" s="20">
        <v>2147568</v>
      </c>
      <c r="F2" s="20">
        <v>1058.798</v>
      </c>
      <c r="G2" s="20">
        <v>772358</v>
      </c>
      <c r="H2" s="20">
        <v>160733</v>
      </c>
      <c r="I2" s="20">
        <v>933092</v>
      </c>
      <c r="J2" s="20">
        <v>19175.565999999999</v>
      </c>
      <c r="K2" s="20">
        <v>0</v>
      </c>
      <c r="L2" s="20">
        <v>7479612</v>
      </c>
      <c r="M2" s="20">
        <v>0</v>
      </c>
      <c r="N2" s="20">
        <v>7479612</v>
      </c>
      <c r="O2" s="20">
        <v>75074.188999999998</v>
      </c>
      <c r="P2" s="20">
        <v>2395</v>
      </c>
      <c r="Q2" s="20">
        <v>2742612</v>
      </c>
      <c r="R2" s="20">
        <v>2124265</v>
      </c>
      <c r="S2" s="20">
        <v>77718</v>
      </c>
      <c r="T2" s="20">
        <v>4944595</v>
      </c>
    </row>
    <row r="3" spans="1:20" x14ac:dyDescent="0.25">
      <c r="A3" s="20" t="s">
        <v>21</v>
      </c>
      <c r="B3" s="20">
        <v>34.588000000000001</v>
      </c>
      <c r="C3" s="20">
        <v>34422</v>
      </c>
      <c r="D3" s="20">
        <v>84471</v>
      </c>
      <c r="E3" s="20">
        <v>118893</v>
      </c>
      <c r="F3" s="20">
        <v>36.738</v>
      </c>
      <c r="G3" s="20">
        <v>25185</v>
      </c>
      <c r="H3" s="20">
        <v>8862</v>
      </c>
      <c r="I3" s="20">
        <v>34047</v>
      </c>
      <c r="J3" s="20">
        <v>263.11599999999999</v>
      </c>
      <c r="K3" s="20">
        <v>0</v>
      </c>
      <c r="L3" s="20">
        <v>108406</v>
      </c>
      <c r="M3" s="20">
        <v>0</v>
      </c>
      <c r="N3" s="20">
        <v>108406</v>
      </c>
      <c r="O3" s="20">
        <v>649</v>
      </c>
      <c r="P3" s="20">
        <v>464</v>
      </c>
      <c r="Q3" s="20">
        <v>23370</v>
      </c>
      <c r="R3" s="20">
        <v>7756</v>
      </c>
      <c r="S3" s="20">
        <v>15057</v>
      </c>
      <c r="T3" s="20">
        <v>46183</v>
      </c>
    </row>
    <row r="4" spans="1:20" x14ac:dyDescent="0.25">
      <c r="A4" s="20" t="s">
        <v>22</v>
      </c>
      <c r="B4" s="20">
        <v>103.547</v>
      </c>
      <c r="C4" s="20">
        <v>107314</v>
      </c>
      <c r="D4" s="20">
        <v>209076</v>
      </c>
      <c r="E4" s="20">
        <v>316390</v>
      </c>
      <c r="F4" s="15"/>
      <c r="G4" s="15"/>
      <c r="H4" s="15"/>
      <c r="I4" s="15"/>
      <c r="J4" s="20">
        <v>283.58100000000002</v>
      </c>
      <c r="K4" s="20">
        <v>0</v>
      </c>
      <c r="L4" s="20">
        <v>116838</v>
      </c>
      <c r="M4" s="20">
        <v>0</v>
      </c>
      <c r="N4" s="20">
        <v>116838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</row>
    <row r="5" spans="1:20" x14ac:dyDescent="0.25">
      <c r="A5" s="20" t="s">
        <v>23</v>
      </c>
      <c r="B5" s="20">
        <v>209.95500000000001</v>
      </c>
      <c r="C5" s="20">
        <v>220855</v>
      </c>
      <c r="D5" s="20">
        <v>496949</v>
      </c>
      <c r="E5" s="20">
        <v>717804</v>
      </c>
      <c r="F5" s="15"/>
      <c r="G5" s="15"/>
      <c r="H5" s="15"/>
      <c r="I5" s="15"/>
      <c r="J5" s="20">
        <v>3144.6750000000002</v>
      </c>
      <c r="K5" s="20">
        <v>0</v>
      </c>
      <c r="L5" s="20">
        <v>1012585</v>
      </c>
      <c r="M5" s="20">
        <v>0</v>
      </c>
      <c r="N5" s="20">
        <v>1012585</v>
      </c>
      <c r="O5" s="20">
        <v>1273</v>
      </c>
      <c r="P5" s="20">
        <v>3720</v>
      </c>
      <c r="Q5" s="20">
        <v>45841</v>
      </c>
      <c r="R5" s="20">
        <v>41309</v>
      </c>
      <c r="S5" s="20">
        <v>120714</v>
      </c>
      <c r="T5" s="20">
        <v>207864</v>
      </c>
    </row>
    <row r="6" spans="1:20" x14ac:dyDescent="0.25">
      <c r="A6" s="20" t="s">
        <v>24</v>
      </c>
      <c r="B6" s="20">
        <v>151.39400000000001</v>
      </c>
      <c r="C6" s="20">
        <v>157650</v>
      </c>
      <c r="D6" s="20">
        <v>353592</v>
      </c>
      <c r="E6" s="20">
        <v>511242</v>
      </c>
      <c r="F6" s="20">
        <v>403.19499999999999</v>
      </c>
      <c r="G6" s="20">
        <v>261145</v>
      </c>
      <c r="H6" s="20">
        <v>92098</v>
      </c>
      <c r="I6" s="20">
        <v>353243</v>
      </c>
      <c r="J6" s="20">
        <v>2364.0369999999998</v>
      </c>
      <c r="K6" s="20">
        <v>0</v>
      </c>
      <c r="L6" s="20">
        <v>937974</v>
      </c>
      <c r="M6" s="20">
        <v>0</v>
      </c>
      <c r="N6" s="20">
        <v>937974</v>
      </c>
      <c r="O6" s="20">
        <v>5335</v>
      </c>
      <c r="P6" s="20">
        <v>3224</v>
      </c>
      <c r="Q6" s="20">
        <v>192113</v>
      </c>
      <c r="R6" s="20">
        <v>165333</v>
      </c>
      <c r="S6" s="20">
        <v>104619</v>
      </c>
      <c r="T6" s="20">
        <v>462065</v>
      </c>
    </row>
    <row r="7" spans="1:20" x14ac:dyDescent="0.25">
      <c r="A7" s="20" t="s">
        <v>25</v>
      </c>
      <c r="B7" s="20">
        <v>152.744</v>
      </c>
      <c r="C7" s="20">
        <v>157983</v>
      </c>
      <c r="D7" s="20">
        <v>383771</v>
      </c>
      <c r="E7" s="20">
        <v>541754</v>
      </c>
      <c r="F7" s="20">
        <v>121.401</v>
      </c>
      <c r="G7" s="20">
        <v>76241</v>
      </c>
      <c r="H7" s="20">
        <v>32319</v>
      </c>
      <c r="I7" s="20">
        <v>108560</v>
      </c>
      <c r="J7" s="15"/>
      <c r="K7" s="15"/>
      <c r="L7" s="15"/>
      <c r="M7" s="15"/>
      <c r="N7" s="15"/>
      <c r="O7" s="20">
        <v>4.0789999999999997</v>
      </c>
      <c r="P7" s="20">
        <v>0</v>
      </c>
      <c r="Q7" s="20">
        <v>147</v>
      </c>
      <c r="R7" s="20">
        <v>132</v>
      </c>
      <c r="S7" s="20">
        <v>0</v>
      </c>
      <c r="T7" s="20">
        <v>279</v>
      </c>
    </row>
    <row r="8" spans="1:20" x14ac:dyDescent="0.25">
      <c r="A8" s="20" t="s">
        <v>26</v>
      </c>
      <c r="B8" s="20">
        <v>1379.4380000000001</v>
      </c>
      <c r="C8" s="20">
        <v>993550</v>
      </c>
      <c r="D8" s="20">
        <v>1624103</v>
      </c>
      <c r="E8" s="20">
        <v>2617653</v>
      </c>
      <c r="F8" s="20">
        <v>32</v>
      </c>
      <c r="G8" s="20">
        <v>20723</v>
      </c>
      <c r="H8" s="20">
        <v>7970</v>
      </c>
      <c r="I8" s="20">
        <v>28693</v>
      </c>
      <c r="J8" s="20">
        <v>982.78200000000004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</row>
    <row r="9" spans="1:20" x14ac:dyDescent="0.25">
      <c r="A9" s="20" t="s">
        <v>27</v>
      </c>
      <c r="B9" s="20">
        <v>411.745</v>
      </c>
      <c r="C9" s="20">
        <v>427833</v>
      </c>
      <c r="D9" s="20">
        <v>658456</v>
      </c>
      <c r="E9" s="20">
        <v>1086289</v>
      </c>
      <c r="F9" s="20">
        <v>898.78099999999995</v>
      </c>
      <c r="G9" s="20">
        <v>574811</v>
      </c>
      <c r="H9" s="20">
        <v>240649</v>
      </c>
      <c r="I9" s="20">
        <v>815459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14313.373</v>
      </c>
      <c r="P9" s="20">
        <v>4416</v>
      </c>
      <c r="Q9" s="20">
        <v>158893</v>
      </c>
      <c r="R9" s="20">
        <v>49547</v>
      </c>
      <c r="S9" s="20">
        <v>143299</v>
      </c>
      <c r="T9" s="20">
        <v>351740</v>
      </c>
    </row>
    <row r="10" spans="1:20" x14ac:dyDescent="0.25">
      <c r="A10" s="20" t="s">
        <v>28</v>
      </c>
      <c r="B10" s="20">
        <v>75.213999999999999</v>
      </c>
      <c r="C10" s="20">
        <v>75333</v>
      </c>
      <c r="D10" s="20">
        <v>219054</v>
      </c>
      <c r="E10" s="20">
        <v>294387</v>
      </c>
      <c r="F10" s="20">
        <v>111.43899999999999</v>
      </c>
      <c r="G10" s="20">
        <v>72168</v>
      </c>
      <c r="H10" s="20">
        <v>24331</v>
      </c>
      <c r="I10" s="20">
        <v>96498</v>
      </c>
      <c r="J10" s="20">
        <v>2606.4879999999998</v>
      </c>
      <c r="K10" s="20">
        <v>0</v>
      </c>
      <c r="L10" s="20">
        <v>1089440</v>
      </c>
      <c r="M10" s="20">
        <v>0</v>
      </c>
      <c r="N10" s="20">
        <v>1089440</v>
      </c>
      <c r="O10" s="20">
        <v>5043</v>
      </c>
      <c r="P10" s="20">
        <v>0</v>
      </c>
      <c r="Q10" s="20">
        <v>181598</v>
      </c>
      <c r="R10" s="20">
        <v>163645</v>
      </c>
      <c r="S10" s="20">
        <v>0</v>
      </c>
      <c r="T10" s="20">
        <v>345244</v>
      </c>
    </row>
    <row r="11" spans="1:20" x14ac:dyDescent="0.25">
      <c r="A11" s="20" t="s">
        <v>29</v>
      </c>
      <c r="B11" s="20">
        <v>196.43199999999999</v>
      </c>
      <c r="C11" s="20">
        <v>202068</v>
      </c>
      <c r="D11" s="20">
        <v>460008</v>
      </c>
      <c r="E11" s="20">
        <v>662076</v>
      </c>
      <c r="F11" s="20">
        <v>52.447000000000003</v>
      </c>
      <c r="G11" s="20">
        <v>33964</v>
      </c>
      <c r="H11" s="20">
        <v>13366</v>
      </c>
      <c r="I11" s="20">
        <v>47331</v>
      </c>
      <c r="J11" s="20">
        <v>1679.55</v>
      </c>
      <c r="K11" s="20">
        <v>0</v>
      </c>
      <c r="L11" s="20">
        <v>691991</v>
      </c>
      <c r="M11" s="20">
        <v>0</v>
      </c>
      <c r="N11" s="20">
        <v>691991</v>
      </c>
      <c r="O11" s="20">
        <v>2629</v>
      </c>
      <c r="P11" s="20">
        <v>3672</v>
      </c>
      <c r="Q11" s="20">
        <v>94670</v>
      </c>
      <c r="R11" s="20">
        <v>85311</v>
      </c>
      <c r="S11" s="20">
        <v>119156</v>
      </c>
      <c r="T11" s="20">
        <v>299138</v>
      </c>
    </row>
    <row r="12" spans="1:20" x14ac:dyDescent="0.25">
      <c r="A12" s="20" t="s">
        <v>30</v>
      </c>
      <c r="B12" s="20">
        <v>106.845</v>
      </c>
      <c r="C12" s="20">
        <v>117166</v>
      </c>
      <c r="D12" s="20">
        <v>207733</v>
      </c>
      <c r="E12" s="20">
        <v>324899</v>
      </c>
      <c r="F12" s="20">
        <v>114.80200000000001</v>
      </c>
      <c r="G12" s="20">
        <v>74346</v>
      </c>
      <c r="H12" s="20">
        <v>25090</v>
      </c>
      <c r="I12" s="20">
        <v>99436</v>
      </c>
      <c r="J12" s="20">
        <v>1534.8579999999999</v>
      </c>
      <c r="K12" s="20">
        <v>0</v>
      </c>
      <c r="L12" s="20">
        <v>632377</v>
      </c>
      <c r="M12" s="20">
        <v>0</v>
      </c>
      <c r="N12" s="20">
        <v>632377</v>
      </c>
      <c r="O12" s="20">
        <v>1452</v>
      </c>
      <c r="P12" s="20">
        <v>2720</v>
      </c>
      <c r="Q12" s="20">
        <v>52287</v>
      </c>
      <c r="R12" s="20">
        <v>47117</v>
      </c>
      <c r="S12" s="20">
        <v>88176</v>
      </c>
      <c r="T12" s="20">
        <v>187580</v>
      </c>
    </row>
    <row r="13" spans="1:20" x14ac:dyDescent="0.25">
      <c r="A13" s="20" t="s">
        <v>31</v>
      </c>
      <c r="B13" s="20">
        <v>138.82</v>
      </c>
      <c r="C13" s="20">
        <v>149688</v>
      </c>
      <c r="D13" s="20">
        <v>287879</v>
      </c>
      <c r="E13" s="20">
        <v>437568</v>
      </c>
      <c r="F13" s="20">
        <v>4.2000000000000003E-2</v>
      </c>
      <c r="G13" s="20">
        <v>27</v>
      </c>
      <c r="H13" s="20">
        <v>834</v>
      </c>
      <c r="I13" s="20">
        <v>861</v>
      </c>
      <c r="J13" s="20">
        <v>1637.9169999999999</v>
      </c>
      <c r="K13" s="20">
        <v>0</v>
      </c>
      <c r="L13" s="20">
        <v>527409</v>
      </c>
      <c r="M13" s="20">
        <v>0</v>
      </c>
      <c r="N13" s="20">
        <v>527409</v>
      </c>
      <c r="O13" s="20">
        <v>3239</v>
      </c>
      <c r="P13" s="20">
        <v>2952</v>
      </c>
      <c r="Q13" s="20">
        <v>116636</v>
      </c>
      <c r="R13" s="20">
        <v>105106</v>
      </c>
      <c r="S13" s="20">
        <v>95792</v>
      </c>
      <c r="T13" s="20">
        <v>317534</v>
      </c>
    </row>
    <row r="14" spans="1:20" x14ac:dyDescent="0.25">
      <c r="A14" s="20" t="s">
        <v>32</v>
      </c>
      <c r="B14" s="20">
        <v>18.471</v>
      </c>
      <c r="C14" s="20">
        <v>20324</v>
      </c>
      <c r="D14" s="20">
        <v>46369</v>
      </c>
      <c r="E14" s="20">
        <v>66693</v>
      </c>
      <c r="F14" s="20">
        <v>224.73</v>
      </c>
      <c r="G14" s="20">
        <v>145535</v>
      </c>
      <c r="H14" s="20">
        <v>79479</v>
      </c>
      <c r="I14" s="20">
        <v>225014</v>
      </c>
      <c r="J14" s="15"/>
      <c r="K14" s="15"/>
      <c r="L14" s="15"/>
      <c r="M14" s="15"/>
      <c r="N14" s="15"/>
      <c r="O14" s="20">
        <v>431</v>
      </c>
      <c r="P14" s="20">
        <v>0</v>
      </c>
      <c r="Q14" s="20">
        <v>15520</v>
      </c>
      <c r="R14" s="20">
        <v>14125</v>
      </c>
      <c r="S14" s="20">
        <v>0</v>
      </c>
      <c r="T14" s="20">
        <v>29645</v>
      </c>
    </row>
    <row r="15" spans="1:20" x14ac:dyDescent="0.25">
      <c r="A15" s="20" t="s">
        <v>33</v>
      </c>
      <c r="B15" s="20">
        <v>13.391999999999999</v>
      </c>
      <c r="C15" s="20">
        <v>13851</v>
      </c>
      <c r="D15" s="20">
        <v>38633</v>
      </c>
      <c r="E15" s="20">
        <v>52484</v>
      </c>
      <c r="F15" s="20">
        <v>72.204999999999998</v>
      </c>
      <c r="G15" s="20">
        <v>46760</v>
      </c>
      <c r="H15" s="20">
        <v>16010</v>
      </c>
      <c r="I15" s="20">
        <v>62770</v>
      </c>
      <c r="J15" s="15"/>
      <c r="K15" s="15"/>
      <c r="L15" s="15"/>
      <c r="M15" s="15"/>
      <c r="N15" s="15"/>
      <c r="O15" s="20">
        <v>218</v>
      </c>
      <c r="P15" s="20">
        <v>0</v>
      </c>
      <c r="Q15" s="20">
        <v>7850</v>
      </c>
      <c r="R15" s="20">
        <v>0</v>
      </c>
      <c r="S15" s="20">
        <v>0</v>
      </c>
      <c r="T15" s="20">
        <v>7850</v>
      </c>
    </row>
    <row r="16" spans="1:20" x14ac:dyDescent="0.25">
      <c r="A16" s="20" t="s">
        <v>34</v>
      </c>
      <c r="B16" s="20">
        <v>121.40600000000001</v>
      </c>
      <c r="C16" s="20">
        <v>134708</v>
      </c>
      <c r="D16" s="20">
        <v>279868</v>
      </c>
      <c r="E16" s="20">
        <v>414576</v>
      </c>
      <c r="F16" s="20">
        <v>50.564999999999998</v>
      </c>
      <c r="G16" s="20">
        <v>32746</v>
      </c>
      <c r="H16" s="20">
        <v>13191</v>
      </c>
      <c r="I16" s="20">
        <v>45938</v>
      </c>
      <c r="J16" s="20">
        <v>1418.4390000000001</v>
      </c>
      <c r="K16" s="20">
        <v>0</v>
      </c>
      <c r="L16" s="20">
        <v>584411</v>
      </c>
      <c r="M16" s="20">
        <v>0</v>
      </c>
      <c r="N16" s="20">
        <v>584411</v>
      </c>
      <c r="O16" s="20">
        <v>1675</v>
      </c>
      <c r="P16" s="20">
        <v>2576</v>
      </c>
      <c r="Q16" s="20">
        <v>60317</v>
      </c>
      <c r="R16" s="20">
        <v>54354</v>
      </c>
      <c r="S16" s="20">
        <v>83591</v>
      </c>
      <c r="T16" s="20">
        <v>198262</v>
      </c>
    </row>
    <row r="17" spans="1:20" x14ac:dyDescent="0.25">
      <c r="A17" s="7" t="s">
        <v>35</v>
      </c>
      <c r="B17" s="8">
        <f>SUM(B2:B16)</f>
        <v>3890.5499999999993</v>
      </c>
      <c r="C17" s="8"/>
      <c r="D17" s="8"/>
      <c r="E17" s="8"/>
      <c r="F17" s="8">
        <f>SUM(F2:F16)</f>
        <v>3177.143</v>
      </c>
      <c r="G17" s="8"/>
      <c r="H17" s="8"/>
      <c r="I17" s="8"/>
      <c r="J17" s="8">
        <f>SUM(J2:J16)</f>
        <v>35091.008999999998</v>
      </c>
      <c r="K17" s="8">
        <f>SUM(K2:K16)</f>
        <v>0</v>
      </c>
      <c r="L17" s="8"/>
      <c r="M17" s="8"/>
      <c r="N17" s="8"/>
      <c r="O17" s="8">
        <f>SUM(O2:O16)</f>
        <v>111335.641</v>
      </c>
      <c r="P17" s="8">
        <f>SUM(P2:P16)</f>
        <v>26139</v>
      </c>
      <c r="Q17" s="8"/>
      <c r="R17" s="8"/>
      <c r="S17" s="8"/>
      <c r="T17" s="8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tabSelected="1" workbookViewId="0">
      <selection activeCell="B6" sqref="B6"/>
    </sheetView>
  </sheetViews>
  <sheetFormatPr defaultRowHeight="15" x14ac:dyDescent="0.25"/>
  <cols>
    <col min="2" max="2" width="12" customWidth="1"/>
  </cols>
  <sheetData>
    <row r="1" spans="2:5" x14ac:dyDescent="0.25">
      <c r="B1" s="28" t="s">
        <v>235</v>
      </c>
      <c r="C1" s="119" t="s">
        <v>236</v>
      </c>
      <c r="D1" s="119" t="s">
        <v>237</v>
      </c>
      <c r="E1" s="119" t="s">
        <v>238</v>
      </c>
    </row>
    <row r="2" spans="2:5" x14ac:dyDescent="0.25">
      <c r="B2" s="28" t="s">
        <v>232</v>
      </c>
      <c r="C2" s="28">
        <v>73.2</v>
      </c>
      <c r="D2" s="28">
        <v>65.510000000000005</v>
      </c>
      <c r="E2" s="28">
        <v>24</v>
      </c>
    </row>
    <row r="3" spans="2:5" x14ac:dyDescent="0.25">
      <c r="B3" s="28" t="s">
        <v>233</v>
      </c>
      <c r="C3" s="28">
        <v>4.3099999999999996</v>
      </c>
      <c r="D3" s="28">
        <v>3.72</v>
      </c>
      <c r="E3" s="28">
        <v>45</v>
      </c>
    </row>
    <row r="4" spans="2:5" x14ac:dyDescent="0.25">
      <c r="B4" s="28" t="s">
        <v>234</v>
      </c>
      <c r="C4" s="28">
        <v>22.49</v>
      </c>
      <c r="D4" s="28">
        <v>30.77</v>
      </c>
      <c r="E4" s="28">
        <v>31</v>
      </c>
    </row>
    <row r="5" spans="2:5" ht="60" x14ac:dyDescent="0.25">
      <c r="B5" s="24" t="s">
        <v>239</v>
      </c>
      <c r="C5" s="28">
        <v>0.25</v>
      </c>
      <c r="D5" s="28">
        <v>0.22</v>
      </c>
      <c r="E5" s="28">
        <v>0.16900000000000001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12"/>
  <sheetViews>
    <sheetView workbookViewId="0">
      <selection activeCell="I9" sqref="I9"/>
    </sheetView>
  </sheetViews>
  <sheetFormatPr defaultRowHeight="15" x14ac:dyDescent="0.25"/>
  <cols>
    <col min="2" max="2" width="13.140625" customWidth="1"/>
    <col min="3" max="3" width="38.85546875" customWidth="1"/>
    <col min="4" max="4" width="15.42578125" customWidth="1"/>
    <col min="5" max="5" width="16.28515625" customWidth="1"/>
    <col min="6" max="6" width="14.28515625" customWidth="1"/>
    <col min="7" max="7" width="51.5703125" customWidth="1"/>
  </cols>
  <sheetData>
    <row r="2" spans="2:7" ht="15.75" thickBot="1" x14ac:dyDescent="0.3"/>
    <row r="3" spans="2:7" ht="64.5" customHeight="1" thickBot="1" x14ac:dyDescent="0.3">
      <c r="B3" s="39" t="s">
        <v>184</v>
      </c>
      <c r="C3" s="40" t="s">
        <v>183</v>
      </c>
      <c r="D3" s="48" t="s">
        <v>182</v>
      </c>
      <c r="E3" s="48" t="s">
        <v>202</v>
      </c>
      <c r="F3" s="78" t="s">
        <v>204</v>
      </c>
      <c r="G3" s="46" t="s">
        <v>214</v>
      </c>
    </row>
    <row r="4" spans="2:7" ht="30" x14ac:dyDescent="0.25">
      <c r="B4" s="67">
        <v>2017</v>
      </c>
      <c r="C4" s="45" t="s">
        <v>210</v>
      </c>
      <c r="D4" s="68" t="s">
        <v>47</v>
      </c>
      <c r="E4" s="68" t="s">
        <v>203</v>
      </c>
      <c r="F4" s="74">
        <v>64.3</v>
      </c>
      <c r="G4" s="79" t="s">
        <v>219</v>
      </c>
    </row>
    <row r="5" spans="2:7" ht="45" x14ac:dyDescent="0.25">
      <c r="B5" s="69">
        <v>2017</v>
      </c>
      <c r="C5" s="38" t="s">
        <v>207</v>
      </c>
      <c r="D5" s="50" t="s">
        <v>54</v>
      </c>
      <c r="E5" s="50" t="s">
        <v>52</v>
      </c>
      <c r="F5" s="75">
        <v>58</v>
      </c>
      <c r="G5" s="80" t="s">
        <v>218</v>
      </c>
    </row>
    <row r="6" spans="2:7" ht="45" x14ac:dyDescent="0.25">
      <c r="B6" s="69">
        <v>2017</v>
      </c>
      <c r="C6" s="38" t="s">
        <v>208</v>
      </c>
      <c r="D6" s="50" t="s">
        <v>47</v>
      </c>
      <c r="E6" s="50" t="s">
        <v>203</v>
      </c>
      <c r="F6" s="75">
        <v>80.400000000000006</v>
      </c>
      <c r="G6" s="80" t="s">
        <v>217</v>
      </c>
    </row>
    <row r="7" spans="2:7" ht="57.75" x14ac:dyDescent="0.25">
      <c r="B7" s="69">
        <v>2018</v>
      </c>
      <c r="C7" s="38" t="s">
        <v>209</v>
      </c>
      <c r="D7" s="50" t="s">
        <v>54</v>
      </c>
      <c r="E7" s="50" t="s">
        <v>52</v>
      </c>
      <c r="F7" s="75">
        <v>232</v>
      </c>
      <c r="G7" s="80" t="s">
        <v>216</v>
      </c>
    </row>
    <row r="8" spans="2:7" ht="30" x14ac:dyDescent="0.25">
      <c r="B8" s="69">
        <v>2019</v>
      </c>
      <c r="C8" s="38" t="s">
        <v>205</v>
      </c>
      <c r="D8" s="50" t="s">
        <v>47</v>
      </c>
      <c r="E8" s="50" t="s">
        <v>203</v>
      </c>
      <c r="F8" s="75">
        <v>82</v>
      </c>
      <c r="G8" s="80" t="s">
        <v>215</v>
      </c>
    </row>
    <row r="9" spans="2:7" ht="67.5" customHeight="1" x14ac:dyDescent="0.25">
      <c r="B9" s="69">
        <v>2019</v>
      </c>
      <c r="C9" s="38" t="s">
        <v>211</v>
      </c>
      <c r="D9" s="50" t="s">
        <v>54</v>
      </c>
      <c r="E9" s="50" t="s">
        <v>203</v>
      </c>
      <c r="F9" s="76" t="s">
        <v>206</v>
      </c>
      <c r="G9" s="80" t="s">
        <v>213</v>
      </c>
    </row>
    <row r="10" spans="2:7" s="33" customFormat="1" ht="67.5" customHeight="1" x14ac:dyDescent="0.25">
      <c r="B10" s="84">
        <v>2019</v>
      </c>
      <c r="C10" s="85" t="s">
        <v>228</v>
      </c>
      <c r="D10" s="88" t="s">
        <v>47</v>
      </c>
      <c r="E10" s="50" t="s">
        <v>203</v>
      </c>
      <c r="F10" s="86" t="s">
        <v>229</v>
      </c>
      <c r="G10" s="87"/>
    </row>
    <row r="11" spans="2:7" ht="30.75" thickBot="1" x14ac:dyDescent="0.3">
      <c r="B11" s="70">
        <v>2019</v>
      </c>
      <c r="C11" s="71" t="s">
        <v>212</v>
      </c>
      <c r="D11" s="72" t="s">
        <v>54</v>
      </c>
      <c r="E11" s="73" t="s">
        <v>89</v>
      </c>
      <c r="F11" s="77">
        <v>166</v>
      </c>
      <c r="G11" s="114" t="s">
        <v>220</v>
      </c>
    </row>
    <row r="12" spans="2:7" x14ac:dyDescent="0.25">
      <c r="B12" s="81" t="s">
        <v>35</v>
      </c>
      <c r="F12" s="81">
        <f>SUM(F4:F11)</f>
        <v>682.7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71" workbookViewId="0">
      <selection activeCell="F7" sqref="F7"/>
    </sheetView>
  </sheetViews>
  <sheetFormatPr defaultRowHeight="15" x14ac:dyDescent="0.25"/>
  <cols>
    <col min="1" max="1" width="70.140625" customWidth="1"/>
  </cols>
  <sheetData>
    <row r="1" spans="1:3" x14ac:dyDescent="0.25">
      <c r="A1" s="27" t="s">
        <v>44</v>
      </c>
      <c r="B1" s="27" t="s">
        <v>45</v>
      </c>
      <c r="C1" t="s">
        <v>156</v>
      </c>
    </row>
    <row r="2" spans="1:3" ht="30.75" customHeight="1" x14ac:dyDescent="0.25">
      <c r="A2" s="25" t="s">
        <v>68</v>
      </c>
      <c r="B2" s="31" t="s">
        <v>67</v>
      </c>
      <c r="C2" s="28">
        <v>1</v>
      </c>
    </row>
    <row r="3" spans="1:3" ht="24.75" customHeight="1" x14ac:dyDescent="0.25">
      <c r="A3" s="25" t="s">
        <v>72</v>
      </c>
      <c r="B3" s="31" t="s">
        <v>67</v>
      </c>
      <c r="C3" s="28">
        <v>1</v>
      </c>
    </row>
    <row r="4" spans="1:3" ht="21" customHeight="1" x14ac:dyDescent="0.25">
      <c r="A4" s="25" t="s">
        <v>90</v>
      </c>
      <c r="B4" s="31" t="s">
        <v>67</v>
      </c>
      <c r="C4" s="28">
        <v>1</v>
      </c>
    </row>
    <row r="5" spans="1:3" ht="21.75" customHeight="1" x14ac:dyDescent="0.25">
      <c r="A5" s="25" t="s">
        <v>91</v>
      </c>
      <c r="B5" s="31" t="s">
        <v>67</v>
      </c>
      <c r="C5" s="28">
        <v>1</v>
      </c>
    </row>
    <row r="6" spans="1:3" ht="22.5" customHeight="1" x14ac:dyDescent="0.25">
      <c r="A6" s="25" t="s">
        <v>94</v>
      </c>
      <c r="B6" s="31" t="s">
        <v>67</v>
      </c>
      <c r="C6" s="28">
        <v>1</v>
      </c>
    </row>
    <row r="7" spans="1:3" ht="18" customHeight="1" x14ac:dyDescent="0.25">
      <c r="A7" s="25" t="s">
        <v>98</v>
      </c>
      <c r="B7" s="31" t="s">
        <v>67</v>
      </c>
      <c r="C7" s="28">
        <v>1</v>
      </c>
    </row>
    <row r="8" spans="1:3" ht="21.75" customHeight="1" x14ac:dyDescent="0.25">
      <c r="A8" s="25" t="s">
        <v>112</v>
      </c>
      <c r="B8" s="31" t="s">
        <v>67</v>
      </c>
      <c r="C8" s="28">
        <v>1</v>
      </c>
    </row>
    <row r="9" spans="1:3" ht="21" customHeight="1" x14ac:dyDescent="0.25">
      <c r="A9" s="25" t="s">
        <v>113</v>
      </c>
      <c r="B9" s="31" t="s">
        <v>67</v>
      </c>
      <c r="C9" s="28">
        <v>1</v>
      </c>
    </row>
    <row r="10" spans="1:3" ht="17.25" customHeight="1" x14ac:dyDescent="0.25">
      <c r="A10" s="25" t="s">
        <v>116</v>
      </c>
      <c r="B10" s="31" t="s">
        <v>67</v>
      </c>
      <c r="C10" s="28">
        <v>1</v>
      </c>
    </row>
    <row r="11" spans="1:3" ht="16.5" customHeight="1" x14ac:dyDescent="0.25">
      <c r="A11" s="21" t="s">
        <v>118</v>
      </c>
      <c r="B11" s="31" t="s">
        <v>67</v>
      </c>
      <c r="C11" s="28">
        <v>1</v>
      </c>
    </row>
    <row r="12" spans="1:3" ht="17.25" customHeight="1" x14ac:dyDescent="0.25">
      <c r="A12" s="21" t="s">
        <v>119</v>
      </c>
      <c r="B12" s="31" t="s">
        <v>67</v>
      </c>
      <c r="C12" s="28">
        <v>1</v>
      </c>
    </row>
    <row r="13" spans="1:3" ht="18.75" customHeight="1" x14ac:dyDescent="0.25">
      <c r="A13" s="21" t="s">
        <v>121</v>
      </c>
      <c r="B13" s="31" t="s">
        <v>67</v>
      </c>
      <c r="C13" s="28">
        <v>1</v>
      </c>
    </row>
    <row r="14" spans="1:3" ht="15" customHeight="1" x14ac:dyDescent="0.25">
      <c r="A14" s="25" t="s">
        <v>124</v>
      </c>
      <c r="B14" s="31" t="s">
        <v>67</v>
      </c>
      <c r="C14" s="28">
        <v>1</v>
      </c>
    </row>
    <row r="15" spans="1:3" ht="19.5" customHeight="1" x14ac:dyDescent="0.25">
      <c r="A15" s="25" t="s">
        <v>131</v>
      </c>
      <c r="B15" s="31" t="s">
        <v>67</v>
      </c>
      <c r="C15" s="28">
        <v>1</v>
      </c>
    </row>
    <row r="16" spans="1:3" ht="24" customHeight="1" x14ac:dyDescent="0.25">
      <c r="A16" s="25" t="s">
        <v>133</v>
      </c>
      <c r="B16" s="31" t="s">
        <v>67</v>
      </c>
      <c r="C16" s="28">
        <v>1</v>
      </c>
    </row>
    <row r="17" spans="1:3" ht="18.75" customHeight="1" x14ac:dyDescent="0.25">
      <c r="A17" s="25" t="s">
        <v>134</v>
      </c>
      <c r="B17" s="31" t="s">
        <v>67</v>
      </c>
      <c r="C17" s="28">
        <v>1</v>
      </c>
    </row>
    <row r="18" spans="1:3" ht="15" customHeight="1" x14ac:dyDescent="0.25">
      <c r="A18" s="25" t="s">
        <v>135</v>
      </c>
      <c r="B18" s="31" t="s">
        <v>67</v>
      </c>
      <c r="C18" s="28">
        <v>1</v>
      </c>
    </row>
    <row r="19" spans="1:3" ht="14.25" customHeight="1" x14ac:dyDescent="0.25">
      <c r="A19" s="25" t="s">
        <v>136</v>
      </c>
      <c r="B19" s="31" t="s">
        <v>67</v>
      </c>
      <c r="C19" s="28">
        <v>1</v>
      </c>
    </row>
    <row r="20" spans="1:3" ht="18" customHeight="1" x14ac:dyDescent="0.25">
      <c r="A20" s="25" t="s">
        <v>141</v>
      </c>
      <c r="B20" s="31" t="s">
        <v>67</v>
      </c>
      <c r="C20" s="28">
        <v>1</v>
      </c>
    </row>
    <row r="21" spans="1:3" ht="18" customHeight="1" x14ac:dyDescent="0.25">
      <c r="A21" s="25" t="s">
        <v>142</v>
      </c>
      <c r="B21" s="31" t="s">
        <v>67</v>
      </c>
      <c r="C21" s="28">
        <v>1</v>
      </c>
    </row>
    <row r="22" spans="1:3" ht="18.75" customHeight="1" x14ac:dyDescent="0.25">
      <c r="A22" s="25" t="s">
        <v>143</v>
      </c>
      <c r="B22" s="31" t="s">
        <v>67</v>
      </c>
      <c r="C22" s="28">
        <v>1</v>
      </c>
    </row>
    <row r="23" spans="1:3" ht="16.5" customHeight="1" x14ac:dyDescent="0.25">
      <c r="A23" s="25" t="s">
        <v>144</v>
      </c>
      <c r="B23" s="31" t="s">
        <v>67</v>
      </c>
      <c r="C23" s="28">
        <v>1</v>
      </c>
    </row>
    <row r="24" spans="1:3" ht="19.5" customHeight="1" x14ac:dyDescent="0.25">
      <c r="A24" s="25" t="s">
        <v>145</v>
      </c>
      <c r="B24" s="31" t="s">
        <v>67</v>
      </c>
      <c r="C24" s="28">
        <v>1</v>
      </c>
    </row>
    <row r="25" spans="1:3" ht="24.75" customHeight="1" x14ac:dyDescent="0.25">
      <c r="A25" s="25" t="s">
        <v>146</v>
      </c>
      <c r="B25" s="31" t="s">
        <v>67</v>
      </c>
      <c r="C25" s="28">
        <v>1</v>
      </c>
    </row>
    <row r="26" spans="1:3" ht="18.75" customHeight="1" x14ac:dyDescent="0.25">
      <c r="A26" s="25" t="s">
        <v>147</v>
      </c>
      <c r="B26" s="31" t="s">
        <v>67</v>
      </c>
      <c r="C26" s="28">
        <v>1</v>
      </c>
    </row>
    <row r="27" spans="1:3" ht="19.5" customHeight="1" x14ac:dyDescent="0.25">
      <c r="A27" s="25" t="s">
        <v>148</v>
      </c>
      <c r="B27" s="31" t="s">
        <v>67</v>
      </c>
      <c r="C27" s="28">
        <v>1</v>
      </c>
    </row>
    <row r="28" spans="1:3" ht="18.75" customHeight="1" x14ac:dyDescent="0.25">
      <c r="A28" s="25" t="s">
        <v>149</v>
      </c>
      <c r="B28" s="31" t="s">
        <v>67</v>
      </c>
      <c r="C28" s="28">
        <v>1</v>
      </c>
    </row>
    <row r="29" spans="1:3" ht="21" customHeight="1" x14ac:dyDescent="0.25">
      <c r="A29" s="25" t="s">
        <v>150</v>
      </c>
      <c r="B29" s="31" t="s">
        <v>67</v>
      </c>
      <c r="C29" s="28">
        <v>1</v>
      </c>
    </row>
    <row r="30" spans="1:3" ht="18.75" customHeight="1" x14ac:dyDescent="0.25">
      <c r="A30" s="25" t="s">
        <v>151</v>
      </c>
      <c r="B30" s="31" t="s">
        <v>67</v>
      </c>
      <c r="C30" s="28">
        <v>1</v>
      </c>
    </row>
    <row r="31" spans="1:3" ht="22.5" customHeight="1" x14ac:dyDescent="0.25">
      <c r="A31" s="25" t="s">
        <v>152</v>
      </c>
      <c r="B31" s="31" t="s">
        <v>67</v>
      </c>
      <c r="C31" s="28">
        <v>1</v>
      </c>
    </row>
    <row r="32" spans="1:3" ht="23.25" customHeight="1" x14ac:dyDescent="0.25">
      <c r="A32" s="25" t="s">
        <v>153</v>
      </c>
      <c r="B32" s="31" t="s">
        <v>67</v>
      </c>
      <c r="C32" s="28">
        <v>1</v>
      </c>
    </row>
    <row r="33" spans="1:3" ht="17.25" customHeight="1" x14ac:dyDescent="0.25">
      <c r="A33" s="25" t="s">
        <v>154</v>
      </c>
      <c r="B33" s="31" t="s">
        <v>67</v>
      </c>
      <c r="C33" s="28">
        <v>1</v>
      </c>
    </row>
    <row r="34" spans="1:3" ht="18" customHeight="1" x14ac:dyDescent="0.25">
      <c r="A34" s="25" t="s">
        <v>155</v>
      </c>
      <c r="B34" s="31" t="s">
        <v>67</v>
      </c>
      <c r="C34" s="28">
        <v>1</v>
      </c>
    </row>
    <row r="35" spans="1:3" ht="18" customHeight="1" x14ac:dyDescent="0.25">
      <c r="A35" s="25" t="s">
        <v>53</v>
      </c>
      <c r="B35" s="31" t="s">
        <v>54</v>
      </c>
      <c r="C35" s="28">
        <v>1</v>
      </c>
    </row>
    <row r="36" spans="1:3" ht="18.75" customHeight="1" x14ac:dyDescent="0.25">
      <c r="A36" s="25" t="s">
        <v>55</v>
      </c>
      <c r="B36" s="31" t="s">
        <v>54</v>
      </c>
      <c r="C36" s="28">
        <v>1</v>
      </c>
    </row>
    <row r="37" spans="1:3" ht="21.75" customHeight="1" x14ac:dyDescent="0.25">
      <c r="A37" s="25" t="s">
        <v>58</v>
      </c>
      <c r="B37" s="31" t="s">
        <v>54</v>
      </c>
      <c r="C37" s="28">
        <v>1</v>
      </c>
    </row>
    <row r="38" spans="1:3" ht="16.5" customHeight="1" x14ac:dyDescent="0.25">
      <c r="A38" s="25" t="s">
        <v>59</v>
      </c>
      <c r="B38" s="31" t="s">
        <v>54</v>
      </c>
      <c r="C38" s="28">
        <v>1</v>
      </c>
    </row>
    <row r="39" spans="1:3" ht="21" customHeight="1" x14ac:dyDescent="0.25">
      <c r="A39" s="25" t="s">
        <v>60</v>
      </c>
      <c r="B39" s="31" t="s">
        <v>54</v>
      </c>
      <c r="C39" s="28">
        <v>1</v>
      </c>
    </row>
    <row r="40" spans="1:3" ht="22.5" customHeight="1" x14ac:dyDescent="0.25">
      <c r="A40" s="25" t="s">
        <v>63</v>
      </c>
      <c r="B40" s="31" t="s">
        <v>54</v>
      </c>
      <c r="C40" s="28">
        <v>1</v>
      </c>
    </row>
    <row r="41" spans="1:3" ht="20.25" customHeight="1" x14ac:dyDescent="0.25">
      <c r="A41" s="25" t="s">
        <v>84</v>
      </c>
      <c r="B41" s="31" t="s">
        <v>54</v>
      </c>
      <c r="C41" s="28">
        <v>1</v>
      </c>
    </row>
    <row r="42" spans="1:3" ht="20.25" customHeight="1" x14ac:dyDescent="0.25">
      <c r="A42" s="25" t="s">
        <v>87</v>
      </c>
      <c r="B42" s="31" t="s">
        <v>54</v>
      </c>
      <c r="C42" s="28">
        <v>1</v>
      </c>
    </row>
    <row r="43" spans="1:3" ht="18.75" customHeight="1" x14ac:dyDescent="0.25">
      <c r="A43" s="25" t="s">
        <v>102</v>
      </c>
      <c r="B43" s="31" t="s">
        <v>54</v>
      </c>
      <c r="C43" s="28">
        <v>1</v>
      </c>
    </row>
    <row r="44" spans="1:3" ht="25.5" customHeight="1" x14ac:dyDescent="0.25">
      <c r="A44" s="25" t="s">
        <v>107</v>
      </c>
      <c r="B44" s="31" t="s">
        <v>54</v>
      </c>
      <c r="C44" s="28">
        <v>1</v>
      </c>
    </row>
    <row r="45" spans="1:3" ht="21" customHeight="1" x14ac:dyDescent="0.25">
      <c r="A45" s="25" t="s">
        <v>115</v>
      </c>
      <c r="B45" s="31" t="s">
        <v>54</v>
      </c>
      <c r="C45" s="28">
        <v>1</v>
      </c>
    </row>
    <row r="46" spans="1:3" ht="21.75" customHeight="1" x14ac:dyDescent="0.25">
      <c r="A46" s="25" t="s">
        <v>120</v>
      </c>
      <c r="B46" s="31" t="s">
        <v>54</v>
      </c>
      <c r="C46" s="28">
        <v>1</v>
      </c>
    </row>
    <row r="47" spans="1:3" ht="21" customHeight="1" x14ac:dyDescent="0.25">
      <c r="A47" s="25" t="s">
        <v>46</v>
      </c>
      <c r="B47" s="31" t="s">
        <v>47</v>
      </c>
      <c r="C47" s="28">
        <v>1</v>
      </c>
    </row>
    <row r="48" spans="1:3" ht="20.25" customHeight="1" x14ac:dyDescent="0.25">
      <c r="A48" s="25" t="s">
        <v>50</v>
      </c>
      <c r="B48" s="31" t="s">
        <v>47</v>
      </c>
      <c r="C48" s="28">
        <v>1</v>
      </c>
    </row>
    <row r="49" spans="1:3" ht="15.75" customHeight="1" x14ac:dyDescent="0.25">
      <c r="A49" s="25" t="s">
        <v>56</v>
      </c>
      <c r="B49" s="31" t="s">
        <v>47</v>
      </c>
      <c r="C49" s="28">
        <v>1</v>
      </c>
    </row>
    <row r="50" spans="1:3" ht="19.5" customHeight="1" x14ac:dyDescent="0.25">
      <c r="A50" s="25" t="s">
        <v>57</v>
      </c>
      <c r="B50" s="31" t="s">
        <v>47</v>
      </c>
      <c r="C50" s="28">
        <v>1</v>
      </c>
    </row>
    <row r="51" spans="1:3" ht="16.5" customHeight="1" x14ac:dyDescent="0.25">
      <c r="A51" s="25" t="s">
        <v>61</v>
      </c>
      <c r="B51" s="31" t="s">
        <v>47</v>
      </c>
      <c r="C51" s="28">
        <v>1</v>
      </c>
    </row>
    <row r="52" spans="1:3" ht="15.75" customHeight="1" x14ac:dyDescent="0.25">
      <c r="A52" s="25" t="s">
        <v>62</v>
      </c>
      <c r="B52" s="31" t="s">
        <v>47</v>
      </c>
      <c r="C52" s="28">
        <v>1</v>
      </c>
    </row>
    <row r="53" spans="1:3" ht="18.75" customHeight="1" x14ac:dyDescent="0.25">
      <c r="A53" s="25" t="s">
        <v>64</v>
      </c>
      <c r="B53" s="31" t="s">
        <v>47</v>
      </c>
      <c r="C53" s="28">
        <v>1</v>
      </c>
    </row>
    <row r="54" spans="1:3" ht="15.75" customHeight="1" x14ac:dyDescent="0.25">
      <c r="A54" s="25" t="s">
        <v>65</v>
      </c>
      <c r="B54" s="31" t="s">
        <v>47</v>
      </c>
      <c r="C54" s="28">
        <v>1</v>
      </c>
    </row>
    <row r="55" spans="1:3" ht="21" customHeight="1" x14ac:dyDescent="0.25">
      <c r="A55" s="25" t="s">
        <v>69</v>
      </c>
      <c r="B55" s="31" t="s">
        <v>47</v>
      </c>
      <c r="C55" s="28">
        <v>1</v>
      </c>
    </row>
    <row r="56" spans="1:3" ht="20.25" customHeight="1" x14ac:dyDescent="0.25">
      <c r="A56" s="25" t="s">
        <v>74</v>
      </c>
      <c r="B56" s="31" t="s">
        <v>47</v>
      </c>
      <c r="C56" s="28">
        <v>1</v>
      </c>
    </row>
    <row r="57" spans="1:3" ht="14.25" customHeight="1" x14ac:dyDescent="0.25">
      <c r="A57" s="25" t="s">
        <v>76</v>
      </c>
      <c r="B57" s="31" t="s">
        <v>47</v>
      </c>
      <c r="C57" s="28">
        <v>1</v>
      </c>
    </row>
    <row r="58" spans="1:3" ht="18" customHeight="1" x14ac:dyDescent="0.25">
      <c r="A58" s="25" t="s">
        <v>77</v>
      </c>
      <c r="B58" s="31" t="s">
        <v>47</v>
      </c>
      <c r="C58" s="28">
        <v>1</v>
      </c>
    </row>
    <row r="59" spans="1:3" ht="18.75" customHeight="1" x14ac:dyDescent="0.25">
      <c r="A59" s="25" t="s">
        <v>80</v>
      </c>
      <c r="B59" s="31" t="s">
        <v>47</v>
      </c>
      <c r="C59" s="28">
        <v>1</v>
      </c>
    </row>
    <row r="60" spans="1:3" ht="21" customHeight="1" x14ac:dyDescent="0.25">
      <c r="A60" s="25" t="s">
        <v>81</v>
      </c>
      <c r="B60" s="31" t="s">
        <v>47</v>
      </c>
      <c r="C60" s="28">
        <v>1</v>
      </c>
    </row>
    <row r="61" spans="1:3" ht="19.5" customHeight="1" x14ac:dyDescent="0.25">
      <c r="A61" s="25" t="s">
        <v>82</v>
      </c>
      <c r="B61" s="31" t="s">
        <v>47</v>
      </c>
      <c r="C61" s="28">
        <v>1</v>
      </c>
    </row>
    <row r="62" spans="1:3" ht="18" customHeight="1" x14ac:dyDescent="0.25">
      <c r="A62" s="25" t="s">
        <v>83</v>
      </c>
      <c r="B62" s="31" t="s">
        <v>47</v>
      </c>
      <c r="C62" s="28">
        <v>1</v>
      </c>
    </row>
    <row r="63" spans="1:3" ht="15.75" customHeight="1" x14ac:dyDescent="0.25">
      <c r="A63" s="25" t="s">
        <v>85</v>
      </c>
      <c r="B63" s="31" t="s">
        <v>47</v>
      </c>
      <c r="C63" s="28">
        <v>1</v>
      </c>
    </row>
    <row r="64" spans="1:3" ht="26.25" customHeight="1" x14ac:dyDescent="0.25">
      <c r="A64" s="25" t="s">
        <v>86</v>
      </c>
      <c r="B64" s="31" t="s">
        <v>47</v>
      </c>
      <c r="C64" s="28">
        <v>1</v>
      </c>
    </row>
    <row r="65" spans="1:3" ht="21" customHeight="1" x14ac:dyDescent="0.25">
      <c r="A65" s="25" t="s">
        <v>92</v>
      </c>
      <c r="B65" s="31" t="s">
        <v>47</v>
      </c>
      <c r="C65" s="28">
        <v>1</v>
      </c>
    </row>
    <row r="66" spans="1:3" ht="15" customHeight="1" x14ac:dyDescent="0.25">
      <c r="A66" s="25" t="s">
        <v>101</v>
      </c>
      <c r="B66" s="31" t="s">
        <v>47</v>
      </c>
      <c r="C66" s="28">
        <v>1</v>
      </c>
    </row>
    <row r="67" spans="1:3" ht="18" customHeight="1" x14ac:dyDescent="0.25">
      <c r="A67" s="25" t="s">
        <v>104</v>
      </c>
      <c r="B67" s="31" t="s">
        <v>47</v>
      </c>
      <c r="C67" s="28">
        <v>1</v>
      </c>
    </row>
    <row r="68" spans="1:3" ht="20.25" customHeight="1" x14ac:dyDescent="0.25">
      <c r="A68" s="25" t="s">
        <v>105</v>
      </c>
      <c r="B68" s="31" t="s">
        <v>47</v>
      </c>
      <c r="C68" s="28">
        <v>1</v>
      </c>
    </row>
    <row r="69" spans="1:3" ht="15" customHeight="1" x14ac:dyDescent="0.25">
      <c r="A69" s="25" t="s">
        <v>106</v>
      </c>
      <c r="B69" s="31" t="s">
        <v>47</v>
      </c>
      <c r="C69" s="28">
        <v>1</v>
      </c>
    </row>
    <row r="70" spans="1:3" ht="16.5" customHeight="1" x14ac:dyDescent="0.25">
      <c r="A70" s="25" t="s">
        <v>111</v>
      </c>
      <c r="B70" s="31" t="s">
        <v>47</v>
      </c>
      <c r="C70" s="28">
        <v>1</v>
      </c>
    </row>
    <row r="71" spans="1:3" ht="15" customHeight="1" x14ac:dyDescent="0.25">
      <c r="A71" s="25" t="s">
        <v>132</v>
      </c>
      <c r="B71" s="31" t="s">
        <v>47</v>
      </c>
      <c r="C71" s="28">
        <v>1</v>
      </c>
    </row>
    <row r="72" spans="1:3" ht="18.75" customHeight="1" x14ac:dyDescent="0.25">
      <c r="A72" s="25" t="s">
        <v>137</v>
      </c>
      <c r="B72" s="31" t="s">
        <v>47</v>
      </c>
      <c r="C72" s="28">
        <v>1</v>
      </c>
    </row>
    <row r="73" spans="1:3" ht="18" customHeight="1" x14ac:dyDescent="0.25">
      <c r="A73" s="25" t="s">
        <v>138</v>
      </c>
      <c r="B73" s="31" t="s">
        <v>47</v>
      </c>
      <c r="C73" s="28">
        <v>1</v>
      </c>
    </row>
    <row r="74" spans="1:3" ht="10.5" customHeight="1" x14ac:dyDescent="0.25">
      <c r="A74" s="25" t="s">
        <v>139</v>
      </c>
      <c r="B74" s="31" t="s">
        <v>47</v>
      </c>
      <c r="C74" s="28">
        <v>1</v>
      </c>
    </row>
    <row r="75" spans="1:3" ht="18" hidden="1" customHeight="1" x14ac:dyDescent="0.25">
      <c r="A75" s="25" t="s">
        <v>126</v>
      </c>
      <c r="B75" s="31" t="s">
        <v>67</v>
      </c>
      <c r="C75" s="28">
        <v>1</v>
      </c>
    </row>
    <row r="76" spans="1:3" ht="19.5" hidden="1" customHeight="1" x14ac:dyDescent="0.25">
      <c r="A76" s="25" t="s">
        <v>127</v>
      </c>
      <c r="B76" s="31" t="s">
        <v>71</v>
      </c>
      <c r="C76" s="28">
        <v>1</v>
      </c>
    </row>
    <row r="77" spans="1:3" ht="19.5" hidden="1" customHeight="1" x14ac:dyDescent="0.25">
      <c r="A77" s="25" t="s">
        <v>128</v>
      </c>
      <c r="B77" s="31" t="s">
        <v>67</v>
      </c>
      <c r="C77" s="28">
        <v>1</v>
      </c>
    </row>
    <row r="78" spans="1:3" ht="18.75" hidden="1" customHeight="1" x14ac:dyDescent="0.25">
      <c r="A78" s="21" t="s">
        <v>129</v>
      </c>
      <c r="B78" s="31" t="s">
        <v>67</v>
      </c>
      <c r="C78" s="28">
        <v>1</v>
      </c>
    </row>
    <row r="79" spans="1:3" hidden="1" x14ac:dyDescent="0.25">
      <c r="A79" s="25" t="s">
        <v>130</v>
      </c>
      <c r="B79" s="31" t="s">
        <v>67</v>
      </c>
      <c r="C79" s="28">
        <v>1</v>
      </c>
    </row>
    <row r="80" spans="1:3" x14ac:dyDescent="0.25">
      <c r="A80" s="25" t="s">
        <v>140</v>
      </c>
      <c r="B80" s="31" t="s">
        <v>47</v>
      </c>
      <c r="C80" s="28">
        <v>1</v>
      </c>
    </row>
    <row r="81" spans="1:3" ht="21" customHeight="1" x14ac:dyDescent="0.25">
      <c r="A81" s="25" t="s">
        <v>66</v>
      </c>
      <c r="B81" s="31" t="s">
        <v>52</v>
      </c>
      <c r="C81" s="28">
        <v>1</v>
      </c>
    </row>
    <row r="82" spans="1:3" ht="17.25" customHeight="1" x14ac:dyDescent="0.25">
      <c r="A82" s="25" t="s">
        <v>51</v>
      </c>
      <c r="B82" s="31" t="s">
        <v>52</v>
      </c>
      <c r="C82" s="28">
        <v>1</v>
      </c>
    </row>
    <row r="83" spans="1:3" ht="18.75" customHeight="1" x14ac:dyDescent="0.25">
      <c r="A83" s="25" t="s">
        <v>73</v>
      </c>
      <c r="B83" s="31" t="s">
        <v>52</v>
      </c>
      <c r="C83" s="28">
        <v>1</v>
      </c>
    </row>
    <row r="84" spans="1:3" ht="21" customHeight="1" x14ac:dyDescent="0.25">
      <c r="A84" s="25" t="s">
        <v>78</v>
      </c>
      <c r="B84" s="31" t="s">
        <v>52</v>
      </c>
      <c r="C84" s="28">
        <v>1</v>
      </c>
    </row>
    <row r="85" spans="1:3" ht="23.25" customHeight="1" x14ac:dyDescent="0.25">
      <c r="A85" s="25" t="s">
        <v>79</v>
      </c>
      <c r="B85" s="31" t="s">
        <v>52</v>
      </c>
      <c r="C85" s="28">
        <v>1</v>
      </c>
    </row>
    <row r="86" spans="1:3" ht="19.5" customHeight="1" x14ac:dyDescent="0.25">
      <c r="A86" s="25" t="s">
        <v>93</v>
      </c>
      <c r="B86" s="31" t="s">
        <v>52</v>
      </c>
      <c r="C86" s="28">
        <v>1</v>
      </c>
    </row>
    <row r="87" spans="1:3" ht="19.5" customHeight="1" x14ac:dyDescent="0.25">
      <c r="A87" s="25" t="s">
        <v>95</v>
      </c>
      <c r="B87" s="31" t="s">
        <v>52</v>
      </c>
      <c r="C87" s="28">
        <v>1</v>
      </c>
    </row>
    <row r="88" spans="1:3" ht="23.25" customHeight="1" x14ac:dyDescent="0.25">
      <c r="A88" s="25" t="s">
        <v>96</v>
      </c>
      <c r="B88" s="31" t="s">
        <v>52</v>
      </c>
      <c r="C88" s="28">
        <v>1</v>
      </c>
    </row>
    <row r="89" spans="1:3" ht="15.75" customHeight="1" x14ac:dyDescent="0.25">
      <c r="A89" s="25" t="s">
        <v>97</v>
      </c>
      <c r="B89" s="31" t="s">
        <v>52</v>
      </c>
      <c r="C89" s="28">
        <v>1</v>
      </c>
    </row>
    <row r="90" spans="1:3" ht="21.75" customHeight="1" x14ac:dyDescent="0.25">
      <c r="A90" s="25" t="s">
        <v>99</v>
      </c>
      <c r="B90" s="31" t="s">
        <v>52</v>
      </c>
      <c r="C90" s="28">
        <v>1</v>
      </c>
    </row>
    <row r="91" spans="1:3" ht="18" customHeight="1" x14ac:dyDescent="0.25">
      <c r="A91" s="25" t="s">
        <v>109</v>
      </c>
      <c r="B91" s="31" t="s">
        <v>52</v>
      </c>
      <c r="C91" s="28">
        <v>1</v>
      </c>
    </row>
    <row r="92" spans="1:3" ht="15.75" customHeight="1" x14ac:dyDescent="0.25">
      <c r="A92" s="25" t="s">
        <v>117</v>
      </c>
      <c r="B92" s="31" t="s">
        <v>52</v>
      </c>
      <c r="C92" s="28">
        <v>1</v>
      </c>
    </row>
    <row r="93" spans="1:3" ht="20.25" customHeight="1" x14ac:dyDescent="0.25">
      <c r="A93" s="25" t="s">
        <v>88</v>
      </c>
      <c r="B93" s="31" t="s">
        <v>89</v>
      </c>
      <c r="C93" s="28">
        <v>1</v>
      </c>
    </row>
    <row r="94" spans="1:3" ht="19.5" customHeight="1" x14ac:dyDescent="0.25">
      <c r="A94" s="25" t="s">
        <v>100</v>
      </c>
      <c r="B94" s="31" t="s">
        <v>89</v>
      </c>
      <c r="C94" s="28">
        <v>1</v>
      </c>
    </row>
    <row r="95" spans="1:3" ht="18.75" customHeight="1" x14ac:dyDescent="0.25">
      <c r="A95" s="25" t="s">
        <v>103</v>
      </c>
      <c r="B95" s="31" t="s">
        <v>89</v>
      </c>
      <c r="C95" s="28">
        <v>1</v>
      </c>
    </row>
    <row r="96" spans="1:3" ht="16.5" customHeight="1" x14ac:dyDescent="0.25">
      <c r="A96" s="25" t="s">
        <v>108</v>
      </c>
      <c r="B96" s="31" t="s">
        <v>89</v>
      </c>
      <c r="C96" s="28">
        <v>1</v>
      </c>
    </row>
    <row r="97" spans="1:3" ht="17.25" customHeight="1" x14ac:dyDescent="0.25">
      <c r="A97" s="25" t="s">
        <v>48</v>
      </c>
      <c r="B97" s="31" t="s">
        <v>49</v>
      </c>
      <c r="C97" s="28">
        <v>1</v>
      </c>
    </row>
    <row r="98" spans="1:3" ht="18" customHeight="1" x14ac:dyDescent="0.25">
      <c r="A98" s="25" t="s">
        <v>75</v>
      </c>
      <c r="B98" s="31" t="s">
        <v>49</v>
      </c>
      <c r="C98" s="28">
        <v>1</v>
      </c>
    </row>
    <row r="99" spans="1:3" ht="17.25" customHeight="1" x14ac:dyDescent="0.25">
      <c r="A99" s="25" t="s">
        <v>123</v>
      </c>
      <c r="B99" s="31" t="s">
        <v>49</v>
      </c>
      <c r="C99" s="28">
        <v>1</v>
      </c>
    </row>
    <row r="100" spans="1:3" ht="15.75" customHeight="1" x14ac:dyDescent="0.25">
      <c r="A100" s="25" t="s">
        <v>70</v>
      </c>
      <c r="B100" s="31" t="s">
        <v>71</v>
      </c>
      <c r="C100" s="28">
        <v>1</v>
      </c>
    </row>
    <row r="101" spans="1:3" ht="21" customHeight="1" x14ac:dyDescent="0.25">
      <c r="A101" s="25" t="s">
        <v>110</v>
      </c>
      <c r="B101" s="31" t="s">
        <v>71</v>
      </c>
      <c r="C101" s="28">
        <v>1</v>
      </c>
    </row>
    <row r="102" spans="1:3" ht="15.75" customHeight="1" x14ac:dyDescent="0.25">
      <c r="A102" s="25" t="s">
        <v>114</v>
      </c>
      <c r="B102" s="31" t="s">
        <v>71</v>
      </c>
      <c r="C102" s="28">
        <v>1</v>
      </c>
    </row>
    <row r="103" spans="1:3" ht="12.75" customHeight="1" x14ac:dyDescent="0.25">
      <c r="A103" s="25" t="s">
        <v>122</v>
      </c>
      <c r="B103" s="31" t="s">
        <v>71</v>
      </c>
      <c r="C103" s="28">
        <v>1</v>
      </c>
    </row>
    <row r="104" spans="1:3" ht="16.5" customHeight="1" x14ac:dyDescent="0.25">
      <c r="A104" s="25" t="s">
        <v>125</v>
      </c>
      <c r="B104" s="31" t="s">
        <v>71</v>
      </c>
      <c r="C104" s="28">
        <v>1</v>
      </c>
    </row>
    <row r="105" spans="1:3" x14ac:dyDescent="0.25">
      <c r="C105">
        <f>SUM(C2:C104)</f>
        <v>103</v>
      </c>
    </row>
  </sheetData>
  <autoFilter ref="A1:C1">
    <sortState ref="A2:C105">
      <sortCondition ref="B1"/>
    </sortState>
  </autoFilter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8" sqref="A38"/>
    </sheetView>
  </sheetViews>
  <sheetFormatPr defaultRowHeight="15" x14ac:dyDescent="0.25"/>
  <cols>
    <col min="1" max="1" width="42.5703125" customWidth="1"/>
  </cols>
  <sheetData>
    <row r="1" spans="1:7" x14ac:dyDescent="0.25">
      <c r="A1" s="118" t="s">
        <v>197</v>
      </c>
      <c r="B1" s="118"/>
      <c r="C1" s="118"/>
      <c r="D1" s="118"/>
      <c r="E1" s="118"/>
      <c r="F1" s="118"/>
      <c r="G1" s="118"/>
    </row>
    <row r="3" spans="1:7" ht="38.25" x14ac:dyDescent="0.25">
      <c r="A3" s="51" t="s">
        <v>44</v>
      </c>
      <c r="B3" s="51" t="s">
        <v>198</v>
      </c>
      <c r="C3" s="51" t="s">
        <v>190</v>
      </c>
      <c r="D3" s="51" t="s">
        <v>191</v>
      </c>
      <c r="E3" s="51" t="s">
        <v>193</v>
      </c>
      <c r="F3" s="51" t="s">
        <v>194</v>
      </c>
      <c r="G3" s="51" t="s">
        <v>195</v>
      </c>
    </row>
    <row r="4" spans="1:7" ht="23.25" customHeight="1" x14ac:dyDescent="0.25">
      <c r="A4" s="52" t="s">
        <v>46</v>
      </c>
      <c r="B4" s="53" t="s">
        <v>47</v>
      </c>
      <c r="C4" s="54">
        <v>1625.7860000000001</v>
      </c>
      <c r="D4" s="54">
        <v>5852.8275999999996</v>
      </c>
      <c r="E4" s="54">
        <v>405.82100000000003</v>
      </c>
      <c r="F4" s="54">
        <v>0</v>
      </c>
      <c r="G4" s="54">
        <v>3914.8049999999998</v>
      </c>
    </row>
    <row r="5" spans="1:7" ht="25.5" customHeight="1" x14ac:dyDescent="0.25">
      <c r="A5" s="55" t="s">
        <v>121</v>
      </c>
      <c r="B5" s="53" t="s">
        <v>67</v>
      </c>
      <c r="C5" s="54">
        <v>12.72</v>
      </c>
      <c r="D5" s="54">
        <v>45.792000000000002</v>
      </c>
      <c r="E5" s="54">
        <v>12.72</v>
      </c>
      <c r="F5" s="54">
        <v>0</v>
      </c>
      <c r="G5" s="54">
        <v>0</v>
      </c>
    </row>
    <row r="6" spans="1:7" ht="24" customHeight="1" x14ac:dyDescent="0.25">
      <c r="A6" s="52" t="s">
        <v>66</v>
      </c>
      <c r="B6" s="53" t="s">
        <v>67</v>
      </c>
      <c r="C6" s="54">
        <v>339.26899100000003</v>
      </c>
      <c r="D6" s="54">
        <v>1221.3705669999999</v>
      </c>
      <c r="E6" s="54">
        <v>98.427000000000007</v>
      </c>
      <c r="F6" s="54">
        <v>0</v>
      </c>
      <c r="G6" s="54">
        <v>994.45399999999995</v>
      </c>
    </row>
    <row r="7" spans="1:7" ht="26.25" customHeight="1" x14ac:dyDescent="0.25">
      <c r="A7" s="52" t="s">
        <v>72</v>
      </c>
      <c r="B7" s="53" t="s">
        <v>67</v>
      </c>
      <c r="C7" s="54">
        <v>245.43899999999999</v>
      </c>
      <c r="D7" s="54">
        <v>883.577</v>
      </c>
      <c r="E7" s="54">
        <v>0</v>
      </c>
      <c r="F7" s="54">
        <v>0</v>
      </c>
      <c r="G7" s="54">
        <v>914.61699999999996</v>
      </c>
    </row>
    <row r="8" spans="1:7" ht="27" customHeight="1" x14ac:dyDescent="0.25">
      <c r="A8" s="52" t="s">
        <v>103</v>
      </c>
      <c r="B8" s="53" t="s">
        <v>89</v>
      </c>
      <c r="C8" s="54">
        <v>65.744991999999996</v>
      </c>
      <c r="D8" s="54">
        <v>236.681971</v>
      </c>
      <c r="E8" s="54">
        <v>0.61699999999999999</v>
      </c>
      <c r="F8" s="54">
        <v>65.12</v>
      </c>
      <c r="G8" s="54">
        <v>0</v>
      </c>
    </row>
    <row r="9" spans="1:7" ht="28.5" customHeight="1" x14ac:dyDescent="0.25">
      <c r="A9" s="52" t="s">
        <v>108</v>
      </c>
      <c r="B9" s="53" t="s">
        <v>89</v>
      </c>
      <c r="C9" s="54">
        <v>54.067416000000001</v>
      </c>
      <c r="D9" s="54">
        <v>194.642697</v>
      </c>
      <c r="E9" s="54">
        <v>0.82599999999999996</v>
      </c>
      <c r="F9" s="54">
        <v>53.250999999999998</v>
      </c>
      <c r="G9" s="54">
        <v>0</v>
      </c>
    </row>
    <row r="10" spans="1:7" ht="25.5" customHeight="1" x14ac:dyDescent="0.25">
      <c r="A10" s="52" t="s">
        <v>74</v>
      </c>
      <c r="B10" s="53" t="s">
        <v>47</v>
      </c>
      <c r="C10" s="54">
        <v>186.87749700000001</v>
      </c>
      <c r="D10" s="54">
        <v>672.75899000000004</v>
      </c>
      <c r="E10" s="54">
        <v>42.31</v>
      </c>
      <c r="F10" s="54">
        <v>140.88</v>
      </c>
      <c r="G10" s="54">
        <v>0</v>
      </c>
    </row>
    <row r="11" spans="1:7" ht="26.25" x14ac:dyDescent="0.25">
      <c r="A11" s="52" t="s">
        <v>57</v>
      </c>
      <c r="B11" s="53" t="s">
        <v>47</v>
      </c>
      <c r="C11" s="54">
        <v>578.699342</v>
      </c>
      <c r="D11" s="54">
        <v>2083.3174309999999</v>
      </c>
      <c r="E11" s="54">
        <v>14.22</v>
      </c>
      <c r="F11" s="54">
        <v>0</v>
      </c>
      <c r="G11" s="54">
        <v>1984.4829999999999</v>
      </c>
    </row>
    <row r="12" spans="1:7" ht="26.25" x14ac:dyDescent="0.25">
      <c r="A12" s="52" t="s">
        <v>62</v>
      </c>
      <c r="B12" s="53" t="s">
        <v>47</v>
      </c>
      <c r="C12" s="54">
        <v>399.23879799999997</v>
      </c>
      <c r="D12" s="54">
        <v>1437.254273</v>
      </c>
      <c r="E12" s="54">
        <v>10.244999999999999</v>
      </c>
      <c r="F12" s="54">
        <v>0</v>
      </c>
      <c r="G12" s="54">
        <v>1377.0039999999999</v>
      </c>
    </row>
    <row r="13" spans="1:7" ht="26.25" x14ac:dyDescent="0.25">
      <c r="A13" s="52" t="s">
        <v>64</v>
      </c>
      <c r="B13" s="53" t="s">
        <v>47</v>
      </c>
      <c r="C13" s="54">
        <v>396.64514500000001</v>
      </c>
      <c r="D13" s="54">
        <v>1427.9199229999999</v>
      </c>
      <c r="E13" s="54">
        <v>10.625999999999999</v>
      </c>
      <c r="F13" s="54">
        <v>0</v>
      </c>
      <c r="G13" s="54">
        <v>1372.921</v>
      </c>
    </row>
    <row r="14" spans="1:7" ht="26.25" x14ac:dyDescent="0.25">
      <c r="A14" s="52" t="s">
        <v>61</v>
      </c>
      <c r="B14" s="53" t="s">
        <v>47</v>
      </c>
      <c r="C14" s="54">
        <v>406.33430600000003</v>
      </c>
      <c r="D14" s="54">
        <v>1462.8005009999999</v>
      </c>
      <c r="E14" s="54">
        <v>10.518000000000001</v>
      </c>
      <c r="F14" s="54">
        <v>0</v>
      </c>
      <c r="G14" s="54">
        <v>1428.665</v>
      </c>
    </row>
    <row r="15" spans="1:7" ht="26.25" x14ac:dyDescent="0.25">
      <c r="A15" s="52" t="s">
        <v>65</v>
      </c>
      <c r="B15" s="53" t="s">
        <v>47</v>
      </c>
      <c r="C15" s="54">
        <v>379.29625299999998</v>
      </c>
      <c r="D15" s="54">
        <v>1365.466711</v>
      </c>
      <c r="E15" s="54">
        <v>9.3770000000000007</v>
      </c>
      <c r="F15" s="54">
        <v>0</v>
      </c>
      <c r="G15" s="54">
        <v>1315.076</v>
      </c>
    </row>
    <row r="16" spans="1:7" ht="26.25" x14ac:dyDescent="0.25">
      <c r="A16" s="52" t="s">
        <v>55</v>
      </c>
      <c r="B16" s="53" t="s">
        <v>54</v>
      </c>
      <c r="C16" s="54">
        <v>592.07889699999998</v>
      </c>
      <c r="D16" s="54">
        <v>2131.4872289999998</v>
      </c>
      <c r="E16" s="54">
        <v>11.021000000000001</v>
      </c>
      <c r="F16" s="54">
        <v>0</v>
      </c>
      <c r="G16" s="54">
        <v>2086.2620000000002</v>
      </c>
    </row>
    <row r="17" spans="1:7" ht="26.25" x14ac:dyDescent="0.25">
      <c r="A17" s="52" t="s">
        <v>80</v>
      </c>
      <c r="B17" s="53" t="s">
        <v>47</v>
      </c>
      <c r="C17" s="54">
        <v>130.42236800000001</v>
      </c>
      <c r="D17" s="54">
        <v>469.52392500000002</v>
      </c>
      <c r="E17" s="54">
        <v>1.845</v>
      </c>
      <c r="F17" s="54">
        <v>0</v>
      </c>
      <c r="G17" s="54">
        <v>448.05200000000002</v>
      </c>
    </row>
    <row r="18" spans="1:7" ht="26.25" x14ac:dyDescent="0.25">
      <c r="A18" s="52" t="s">
        <v>140</v>
      </c>
      <c r="B18" s="53" t="s">
        <v>47</v>
      </c>
      <c r="C18" s="54">
        <v>0.99709499999999995</v>
      </c>
      <c r="D18" s="54">
        <v>3.5895419999999998</v>
      </c>
      <c r="E18" s="54">
        <v>1.411</v>
      </c>
      <c r="F18" s="54">
        <v>0</v>
      </c>
      <c r="G18" s="54">
        <v>0</v>
      </c>
    </row>
    <row r="19" spans="1:7" ht="26.25" x14ac:dyDescent="0.25">
      <c r="A19" s="52" t="s">
        <v>139</v>
      </c>
      <c r="B19" s="53" t="s">
        <v>47</v>
      </c>
      <c r="C19" s="54">
        <v>0.71210300000000004</v>
      </c>
      <c r="D19" s="54">
        <v>2.5635699999999999</v>
      </c>
      <c r="E19" s="54">
        <v>1.1870000000000001</v>
      </c>
      <c r="F19" s="54">
        <v>0</v>
      </c>
      <c r="G19" s="54">
        <v>0</v>
      </c>
    </row>
    <row r="20" spans="1:7" ht="26.25" x14ac:dyDescent="0.25">
      <c r="A20" s="52" t="s">
        <v>138</v>
      </c>
      <c r="B20" s="53" t="s">
        <v>47</v>
      </c>
      <c r="C20" s="54">
        <v>1.8984639999999999</v>
      </c>
      <c r="D20" s="54">
        <v>6.8344699999999996</v>
      </c>
      <c r="E20" s="54">
        <v>1.6020000000000001</v>
      </c>
      <c r="F20" s="54">
        <v>0</v>
      </c>
      <c r="G20" s="54">
        <v>0</v>
      </c>
    </row>
    <row r="21" spans="1:7" ht="26.25" x14ac:dyDescent="0.25">
      <c r="A21" s="52" t="s">
        <v>137</v>
      </c>
      <c r="B21" s="53" t="s">
        <v>47</v>
      </c>
      <c r="C21" s="54">
        <v>2.520645</v>
      </c>
      <c r="D21" s="54">
        <v>9.0743220000000004</v>
      </c>
      <c r="E21" s="54">
        <v>1.637</v>
      </c>
      <c r="F21" s="54">
        <v>0</v>
      </c>
      <c r="G21" s="54">
        <v>0</v>
      </c>
    </row>
    <row r="22" spans="1:7" ht="26.25" x14ac:dyDescent="0.25">
      <c r="A22" s="52" t="s">
        <v>132</v>
      </c>
      <c r="B22" s="53" t="s">
        <v>47</v>
      </c>
      <c r="C22" s="54">
        <v>3.9136709999999999</v>
      </c>
      <c r="D22" s="54">
        <v>14.089214999999999</v>
      </c>
      <c r="E22" s="54">
        <v>2.903</v>
      </c>
      <c r="F22" s="54">
        <v>0</v>
      </c>
      <c r="G22" s="54">
        <v>0</v>
      </c>
    </row>
    <row r="23" spans="1:7" ht="26.25" x14ac:dyDescent="0.25">
      <c r="A23" s="52" t="s">
        <v>69</v>
      </c>
      <c r="B23" s="53" t="s">
        <v>47</v>
      </c>
      <c r="C23" s="54">
        <v>291.99648300000001</v>
      </c>
      <c r="D23" s="54">
        <v>1051.187539</v>
      </c>
      <c r="E23" s="54">
        <v>5.3310000000000004</v>
      </c>
      <c r="F23" s="54">
        <v>0</v>
      </c>
      <c r="G23" s="54">
        <v>1003.909</v>
      </c>
    </row>
    <row r="24" spans="1:7" ht="26.25" x14ac:dyDescent="0.25">
      <c r="A24" s="52" t="s">
        <v>73</v>
      </c>
      <c r="B24" s="53" t="s">
        <v>52</v>
      </c>
      <c r="C24" s="54">
        <v>254.51205899999999</v>
      </c>
      <c r="D24" s="54">
        <v>916.24281199999996</v>
      </c>
      <c r="E24" s="54">
        <v>3.802</v>
      </c>
      <c r="F24" s="54">
        <v>0</v>
      </c>
      <c r="G24" s="54">
        <v>890.59100000000001</v>
      </c>
    </row>
    <row r="25" spans="1:7" ht="26.25" x14ac:dyDescent="0.25">
      <c r="A25" s="52" t="s">
        <v>75</v>
      </c>
      <c r="B25" s="53" t="s">
        <v>49</v>
      </c>
      <c r="C25" s="54">
        <v>168.74015299999999</v>
      </c>
      <c r="D25" s="54">
        <v>607.463751</v>
      </c>
      <c r="E25" s="54">
        <v>4.3890000000000002</v>
      </c>
      <c r="F25" s="54">
        <v>0</v>
      </c>
      <c r="G25" s="54">
        <v>597.9</v>
      </c>
    </row>
    <row r="26" spans="1:7" ht="26.25" x14ac:dyDescent="0.25">
      <c r="A26" s="52" t="s">
        <v>104</v>
      </c>
      <c r="B26" s="53" t="s">
        <v>47</v>
      </c>
      <c r="C26" s="54">
        <v>66.778840000000002</v>
      </c>
      <c r="D26" s="54">
        <v>240.399024</v>
      </c>
      <c r="E26" s="54">
        <v>16.016999999999999</v>
      </c>
      <c r="F26" s="54">
        <v>0</v>
      </c>
      <c r="G26" s="54">
        <v>158.691</v>
      </c>
    </row>
    <row r="27" spans="1:7" ht="26.25" x14ac:dyDescent="0.25">
      <c r="A27" s="52" t="s">
        <v>146</v>
      </c>
      <c r="B27" s="53" t="s">
        <v>67</v>
      </c>
      <c r="C27" s="54">
        <v>0.37939400000000001</v>
      </c>
      <c r="D27" s="54">
        <v>1.365818</v>
      </c>
      <c r="E27" s="54">
        <v>0.121</v>
      </c>
      <c r="F27" s="54">
        <v>0</v>
      </c>
      <c r="G27" s="54">
        <v>0</v>
      </c>
    </row>
    <row r="28" spans="1:7" ht="26.25" x14ac:dyDescent="0.25">
      <c r="A28" s="52" t="s">
        <v>92</v>
      </c>
      <c r="B28" s="53" t="s">
        <v>47</v>
      </c>
      <c r="C28" s="54">
        <v>96.043261999999999</v>
      </c>
      <c r="D28" s="54">
        <v>345.755743</v>
      </c>
      <c r="E28" s="54">
        <v>18.545999999999999</v>
      </c>
      <c r="F28" s="54">
        <v>71.873999999999995</v>
      </c>
      <c r="G28" s="54">
        <v>0</v>
      </c>
    </row>
    <row r="29" spans="1:7" ht="26.25" x14ac:dyDescent="0.25">
      <c r="A29" s="52" t="s">
        <v>127</v>
      </c>
      <c r="B29" s="53" t="s">
        <v>71</v>
      </c>
      <c r="C29" s="54">
        <v>7.7769909999999998</v>
      </c>
      <c r="D29" s="54">
        <v>27.997167999999999</v>
      </c>
      <c r="E29" s="54">
        <v>9.2100000000000009</v>
      </c>
      <c r="F29" s="54">
        <v>0</v>
      </c>
      <c r="G29" s="54">
        <v>0</v>
      </c>
    </row>
    <row r="30" spans="1:7" ht="26.25" x14ac:dyDescent="0.25">
      <c r="A30" s="52" t="s">
        <v>114</v>
      </c>
      <c r="B30" s="53" t="s">
        <v>71</v>
      </c>
      <c r="C30" s="54">
        <v>18.945498000000001</v>
      </c>
      <c r="D30" s="54">
        <v>68.203793000000005</v>
      </c>
      <c r="E30" s="54">
        <v>21.802</v>
      </c>
      <c r="F30" s="54">
        <v>0</v>
      </c>
      <c r="G30" s="54">
        <v>0</v>
      </c>
    </row>
    <row r="31" spans="1:7" x14ac:dyDescent="0.25">
      <c r="A31" s="52" t="s">
        <v>122</v>
      </c>
      <c r="B31" s="53" t="s">
        <v>71</v>
      </c>
      <c r="C31" s="54">
        <v>15.454523999999999</v>
      </c>
      <c r="D31" s="54">
        <v>55.636287000000003</v>
      </c>
      <c r="E31" s="54">
        <v>1.2949999999999999</v>
      </c>
      <c r="F31" s="54">
        <v>11.233000000000001</v>
      </c>
      <c r="G31" s="54">
        <v>0</v>
      </c>
    </row>
    <row r="32" spans="1:7" ht="26.25" x14ac:dyDescent="0.25">
      <c r="A32" s="52" t="s">
        <v>125</v>
      </c>
      <c r="B32" s="53" t="s">
        <v>71</v>
      </c>
      <c r="C32" s="54">
        <v>11.407688</v>
      </c>
      <c r="D32" s="54">
        <v>41.067677000000003</v>
      </c>
      <c r="E32" s="54">
        <v>0.24</v>
      </c>
      <c r="F32" s="54">
        <v>8.9309999999999992</v>
      </c>
      <c r="G32" s="54">
        <v>0</v>
      </c>
    </row>
    <row r="33" spans="1:7" x14ac:dyDescent="0.25">
      <c r="A33" s="55" t="s">
        <v>119</v>
      </c>
      <c r="B33" s="53" t="s">
        <v>67</v>
      </c>
      <c r="C33" s="54">
        <v>13.195</v>
      </c>
      <c r="D33" s="54">
        <v>47.502000000000002</v>
      </c>
      <c r="E33" s="54">
        <v>13.195</v>
      </c>
      <c r="F33" s="54">
        <v>0</v>
      </c>
      <c r="G33" s="54">
        <v>0</v>
      </c>
    </row>
    <row r="34" spans="1:7" ht="26.25" x14ac:dyDescent="0.25">
      <c r="A34" s="52" t="s">
        <v>76</v>
      </c>
      <c r="B34" s="53" t="s">
        <v>47</v>
      </c>
      <c r="C34" s="54">
        <v>159.01970800000001</v>
      </c>
      <c r="D34" s="54">
        <v>572.47074899999996</v>
      </c>
      <c r="E34" s="54">
        <v>92.082999999999998</v>
      </c>
      <c r="F34" s="54">
        <v>0</v>
      </c>
      <c r="G34" s="54">
        <v>228.76300000000001</v>
      </c>
    </row>
    <row r="35" spans="1:7" ht="26.25" x14ac:dyDescent="0.25">
      <c r="A35" s="52" t="s">
        <v>134</v>
      </c>
      <c r="B35" s="53" t="s">
        <v>67</v>
      </c>
      <c r="C35" s="54">
        <v>0.81528</v>
      </c>
      <c r="D35" s="54">
        <v>2.9350079999999998</v>
      </c>
      <c r="E35" s="54">
        <v>0.81499999999999995</v>
      </c>
      <c r="F35" s="54">
        <v>0</v>
      </c>
      <c r="G35" s="54">
        <v>0</v>
      </c>
    </row>
    <row r="36" spans="1:7" ht="26.25" x14ac:dyDescent="0.25">
      <c r="A36" s="52" t="s">
        <v>51</v>
      </c>
      <c r="B36" s="53" t="s">
        <v>52</v>
      </c>
      <c r="C36" s="54">
        <v>992.88607400000001</v>
      </c>
      <c r="D36" s="54">
        <v>3574.3874660000001</v>
      </c>
      <c r="E36" s="54">
        <v>297.49700000000001</v>
      </c>
      <c r="F36" s="54">
        <v>0</v>
      </c>
      <c r="G36" s="54">
        <v>2518.12</v>
      </c>
    </row>
    <row r="37" spans="1:7" x14ac:dyDescent="0.25">
      <c r="A37" s="52" t="s">
        <v>50</v>
      </c>
      <c r="B37" s="53" t="s">
        <v>47</v>
      </c>
      <c r="C37" s="54">
        <v>1114.0993699999999</v>
      </c>
      <c r="D37" s="54">
        <v>4010.757732</v>
      </c>
      <c r="E37" s="54">
        <v>324.92700000000002</v>
      </c>
      <c r="F37" s="54">
        <v>789.17200000000003</v>
      </c>
      <c r="G37" s="54">
        <v>0</v>
      </c>
    </row>
    <row r="38" spans="1:7" x14ac:dyDescent="0.25">
      <c r="A38" s="52" t="s">
        <v>82</v>
      </c>
      <c r="B38" s="53" t="s">
        <v>47</v>
      </c>
      <c r="C38" s="54">
        <v>123.890389</v>
      </c>
      <c r="D38" s="54">
        <v>446.00540000000001</v>
      </c>
      <c r="E38" s="54">
        <v>10.535</v>
      </c>
      <c r="F38" s="54">
        <v>105.223</v>
      </c>
      <c r="G38" s="54">
        <v>0</v>
      </c>
    </row>
    <row r="39" spans="1:7" ht="26.25" x14ac:dyDescent="0.25">
      <c r="A39" s="52" t="s">
        <v>96</v>
      </c>
      <c r="B39" s="53" t="s">
        <v>52</v>
      </c>
      <c r="C39" s="54">
        <v>115.53197400000001</v>
      </c>
      <c r="D39" s="54">
        <v>415.91510599999998</v>
      </c>
      <c r="E39" s="54">
        <v>10.766</v>
      </c>
      <c r="F39" s="54">
        <v>100.137</v>
      </c>
      <c r="G39" s="54">
        <v>0</v>
      </c>
    </row>
    <row r="40" spans="1:7" ht="26.25" x14ac:dyDescent="0.25">
      <c r="A40" s="52" t="s">
        <v>100</v>
      </c>
      <c r="B40" s="53" t="s">
        <v>89</v>
      </c>
      <c r="C40" s="54">
        <v>78.913899000000001</v>
      </c>
      <c r="D40" s="54">
        <v>284.090036</v>
      </c>
      <c r="E40" s="54">
        <v>13.865</v>
      </c>
      <c r="F40" s="54">
        <v>57.183</v>
      </c>
      <c r="G40" s="54">
        <v>0</v>
      </c>
    </row>
    <row r="41" spans="1:7" ht="26.25" x14ac:dyDescent="0.25">
      <c r="A41" s="52" t="s">
        <v>98</v>
      </c>
      <c r="B41" s="53" t="s">
        <v>67</v>
      </c>
      <c r="C41" s="54">
        <v>84.385000000000005</v>
      </c>
      <c r="D41" s="54">
        <v>303.786</v>
      </c>
      <c r="E41" s="54">
        <v>84.385000000000005</v>
      </c>
      <c r="F41" s="54">
        <v>0</v>
      </c>
      <c r="G41" s="54">
        <v>0</v>
      </c>
    </row>
    <row r="42" spans="1:7" ht="26.25" x14ac:dyDescent="0.25">
      <c r="A42" s="52" t="s">
        <v>70</v>
      </c>
      <c r="B42" s="53" t="s">
        <v>71</v>
      </c>
      <c r="C42" s="54">
        <v>265.69339200000002</v>
      </c>
      <c r="D42" s="54">
        <v>956.49621100000002</v>
      </c>
      <c r="E42" s="54">
        <v>12.036</v>
      </c>
      <c r="F42" s="54">
        <v>245.495</v>
      </c>
      <c r="G42" s="54">
        <v>0</v>
      </c>
    </row>
    <row r="43" spans="1:7" x14ac:dyDescent="0.25">
      <c r="A43" s="52" t="s">
        <v>112</v>
      </c>
      <c r="B43" s="53" t="s">
        <v>67</v>
      </c>
      <c r="C43" s="54">
        <v>39.369841999999998</v>
      </c>
      <c r="D43" s="54">
        <v>141.73143099999999</v>
      </c>
      <c r="E43" s="54">
        <v>0</v>
      </c>
      <c r="F43" s="54">
        <v>39.369999999999997</v>
      </c>
      <c r="G43" s="54">
        <v>0</v>
      </c>
    </row>
    <row r="44" spans="1:7" x14ac:dyDescent="0.25">
      <c r="A44" s="52" t="s">
        <v>135</v>
      </c>
      <c r="B44" s="53" t="s">
        <v>67</v>
      </c>
      <c r="C44" s="54">
        <v>2.411991</v>
      </c>
      <c r="D44" s="54">
        <v>8.6831680000000002</v>
      </c>
      <c r="E44" s="54">
        <v>2.4119999999999999</v>
      </c>
      <c r="F44" s="54">
        <v>0</v>
      </c>
      <c r="G44" s="54">
        <v>0</v>
      </c>
    </row>
    <row r="45" spans="1:7" ht="26.25" x14ac:dyDescent="0.25">
      <c r="A45" s="52" t="s">
        <v>115</v>
      </c>
      <c r="B45" s="53" t="s">
        <v>54</v>
      </c>
      <c r="C45" s="54">
        <v>21.977903000000001</v>
      </c>
      <c r="D45" s="54">
        <v>79.120451000000003</v>
      </c>
      <c r="E45" s="54">
        <v>21.978000000000002</v>
      </c>
      <c r="F45" s="54">
        <v>0</v>
      </c>
      <c r="G45" s="54">
        <v>0</v>
      </c>
    </row>
    <row r="46" spans="1:7" ht="26.25" x14ac:dyDescent="0.25">
      <c r="A46" s="52" t="s">
        <v>90</v>
      </c>
      <c r="B46" s="53" t="s">
        <v>67</v>
      </c>
      <c r="C46" s="54">
        <v>104</v>
      </c>
      <c r="D46" s="54">
        <v>374.4</v>
      </c>
      <c r="E46" s="54">
        <v>104</v>
      </c>
      <c r="F46" s="54">
        <v>0</v>
      </c>
      <c r="G46" s="54">
        <v>0</v>
      </c>
    </row>
    <row r="47" spans="1:7" x14ac:dyDescent="0.25">
      <c r="A47" s="52" t="s">
        <v>85</v>
      </c>
      <c r="B47" s="53" t="s">
        <v>47</v>
      </c>
      <c r="C47" s="54">
        <v>116.252477</v>
      </c>
      <c r="D47" s="54">
        <v>418.50851699999998</v>
      </c>
      <c r="E47" s="54">
        <v>7.7590000000000003</v>
      </c>
      <c r="F47" s="54">
        <v>4.5049999999999999</v>
      </c>
      <c r="G47" s="54">
        <v>365.58</v>
      </c>
    </row>
    <row r="48" spans="1:7" ht="26.25" x14ac:dyDescent="0.25">
      <c r="A48" s="52" t="s">
        <v>84</v>
      </c>
      <c r="B48" s="53" t="s">
        <v>54</v>
      </c>
      <c r="C48" s="54">
        <v>119.252</v>
      </c>
      <c r="D48" s="54">
        <v>429.31</v>
      </c>
      <c r="E48" s="54">
        <v>31.68</v>
      </c>
      <c r="F48" s="54">
        <v>0</v>
      </c>
      <c r="G48" s="54">
        <v>369.298</v>
      </c>
    </row>
    <row r="49" spans="1:7" ht="26.25" x14ac:dyDescent="0.25">
      <c r="A49" s="52" t="s">
        <v>83</v>
      </c>
      <c r="B49" s="53" t="s">
        <v>47</v>
      </c>
      <c r="C49" s="54">
        <v>102.575952</v>
      </c>
      <c r="D49" s="54">
        <v>369.277627</v>
      </c>
      <c r="E49" s="54">
        <v>16.754000000000001</v>
      </c>
      <c r="F49" s="54">
        <v>5.609</v>
      </c>
      <c r="G49" s="54">
        <v>316.56700000000001</v>
      </c>
    </row>
    <row r="50" spans="1:7" ht="26.25" x14ac:dyDescent="0.25">
      <c r="A50" s="52" t="s">
        <v>87</v>
      </c>
      <c r="B50" s="53" t="s">
        <v>54</v>
      </c>
      <c r="C50" s="54">
        <v>101.30749900000001</v>
      </c>
      <c r="D50" s="54">
        <v>364.710397</v>
      </c>
      <c r="E50" s="54">
        <v>16.602</v>
      </c>
      <c r="F50" s="54">
        <v>3.96</v>
      </c>
      <c r="G50" s="54">
        <v>279.54199999999997</v>
      </c>
    </row>
    <row r="51" spans="1:7" ht="26.25" x14ac:dyDescent="0.25">
      <c r="A51" s="52" t="s">
        <v>79</v>
      </c>
      <c r="B51" s="53" t="s">
        <v>52</v>
      </c>
      <c r="C51" s="54">
        <v>127.35254399999999</v>
      </c>
      <c r="D51" s="54">
        <v>458.46915799999999</v>
      </c>
      <c r="E51" s="54">
        <v>14.433</v>
      </c>
      <c r="F51" s="54">
        <v>112.92</v>
      </c>
      <c r="G51" s="54">
        <v>0</v>
      </c>
    </row>
    <row r="52" spans="1:7" x14ac:dyDescent="0.25">
      <c r="A52" s="52" t="s">
        <v>88</v>
      </c>
      <c r="B52" s="53" t="s">
        <v>89</v>
      </c>
      <c r="C52" s="54">
        <v>95.002354999999994</v>
      </c>
      <c r="D52" s="54">
        <v>342.00847800000003</v>
      </c>
      <c r="E52" s="54">
        <v>9.0869999999999997</v>
      </c>
      <c r="F52" s="54">
        <v>85.915000000000006</v>
      </c>
      <c r="G52" s="54">
        <v>0</v>
      </c>
    </row>
    <row r="53" spans="1:7" ht="26.25" x14ac:dyDescent="0.25">
      <c r="A53" s="52" t="s">
        <v>77</v>
      </c>
      <c r="B53" s="53" t="s">
        <v>47</v>
      </c>
      <c r="C53" s="54">
        <v>147.22288800000001</v>
      </c>
      <c r="D53" s="54">
        <v>530.00239599999998</v>
      </c>
      <c r="E53" s="54">
        <v>17.169</v>
      </c>
      <c r="F53" s="54">
        <v>130.054</v>
      </c>
      <c r="G53" s="54">
        <v>0</v>
      </c>
    </row>
    <row r="54" spans="1:7" ht="26.25" x14ac:dyDescent="0.25">
      <c r="A54" s="52" t="s">
        <v>91</v>
      </c>
      <c r="B54" s="53" t="s">
        <v>67</v>
      </c>
      <c r="C54" s="54">
        <v>94.956830999999994</v>
      </c>
      <c r="D54" s="54">
        <v>341.85059200000001</v>
      </c>
      <c r="E54" s="54">
        <v>18.780999999999999</v>
      </c>
      <c r="F54" s="54">
        <v>2.206</v>
      </c>
      <c r="G54" s="54">
        <v>280.85399999999998</v>
      </c>
    </row>
    <row r="55" spans="1:7" ht="26.25" x14ac:dyDescent="0.25">
      <c r="A55" s="52" t="s">
        <v>81</v>
      </c>
      <c r="B55" s="53" t="s">
        <v>47</v>
      </c>
      <c r="C55" s="54">
        <v>126.08892</v>
      </c>
      <c r="D55" s="54">
        <v>453.917912</v>
      </c>
      <c r="E55" s="54">
        <v>18.097000000000001</v>
      </c>
      <c r="F55" s="54">
        <v>0</v>
      </c>
      <c r="G55" s="54">
        <v>413.68400000000003</v>
      </c>
    </row>
    <row r="56" spans="1:7" ht="26.25" x14ac:dyDescent="0.25">
      <c r="A56" s="52" t="s">
        <v>133</v>
      </c>
      <c r="B56" s="53" t="s">
        <v>67</v>
      </c>
      <c r="C56" s="54">
        <v>2.58</v>
      </c>
      <c r="D56" s="54">
        <v>9.2880000000000003</v>
      </c>
      <c r="E56" s="54">
        <v>2.6459999999999999</v>
      </c>
      <c r="F56" s="54">
        <v>0</v>
      </c>
      <c r="G56" s="54">
        <v>0</v>
      </c>
    </row>
    <row r="57" spans="1:7" ht="26.25" x14ac:dyDescent="0.25">
      <c r="A57" s="52" t="s">
        <v>97</v>
      </c>
      <c r="B57" s="53" t="s">
        <v>52</v>
      </c>
      <c r="C57" s="54">
        <v>89.076767000000004</v>
      </c>
      <c r="D57" s="54">
        <v>320.67636099999999</v>
      </c>
      <c r="E57" s="54">
        <v>5.53</v>
      </c>
      <c r="F57" s="54">
        <v>78.120999999999995</v>
      </c>
      <c r="G57" s="54">
        <v>0</v>
      </c>
    </row>
    <row r="58" spans="1:7" ht="26.25" x14ac:dyDescent="0.25">
      <c r="A58" s="52" t="s">
        <v>68</v>
      </c>
      <c r="B58" s="53" t="s">
        <v>67</v>
      </c>
      <c r="C58" s="54">
        <v>301.408997</v>
      </c>
      <c r="D58" s="54">
        <v>1085.0707890000001</v>
      </c>
      <c r="E58" s="54">
        <v>0.251</v>
      </c>
      <c r="F58" s="54">
        <v>1.0999999999999999E-2</v>
      </c>
      <c r="G58" s="54">
        <v>479</v>
      </c>
    </row>
    <row r="59" spans="1:7" ht="26.25" x14ac:dyDescent="0.25">
      <c r="A59" s="52" t="s">
        <v>150</v>
      </c>
      <c r="B59" s="53" t="s">
        <v>67</v>
      </c>
      <c r="C59" s="54">
        <v>3.8450999999999999E-2</v>
      </c>
      <c r="D59" s="54">
        <v>0.13842399999999999</v>
      </c>
      <c r="E59" s="54">
        <v>3.5000000000000003E-2</v>
      </c>
      <c r="F59" s="54">
        <v>0</v>
      </c>
      <c r="G59" s="54">
        <v>0</v>
      </c>
    </row>
    <row r="60" spans="1:7" ht="26.25" x14ac:dyDescent="0.25">
      <c r="A60" s="52" t="s">
        <v>196</v>
      </c>
      <c r="B60" s="53" t="s">
        <v>52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</row>
    <row r="61" spans="1:7" ht="26.25" x14ac:dyDescent="0.25">
      <c r="A61" s="52" t="s">
        <v>117</v>
      </c>
      <c r="B61" s="53" t="s">
        <v>52</v>
      </c>
      <c r="C61" s="54">
        <v>19.006964</v>
      </c>
      <c r="D61" s="54">
        <v>68.427869999999999</v>
      </c>
      <c r="E61" s="54">
        <v>5.173</v>
      </c>
      <c r="F61" s="54">
        <v>0</v>
      </c>
      <c r="G61" s="54">
        <v>50.688000000000002</v>
      </c>
    </row>
    <row r="62" spans="1:7" ht="26.25" x14ac:dyDescent="0.25">
      <c r="A62" s="52" t="s">
        <v>105</v>
      </c>
      <c r="B62" s="53" t="s">
        <v>47</v>
      </c>
      <c r="C62" s="54">
        <v>68.882966999999994</v>
      </c>
      <c r="D62" s="54">
        <v>247.97948099999999</v>
      </c>
      <c r="E62" s="54">
        <v>9.1059999999999999</v>
      </c>
      <c r="F62" s="54">
        <v>0</v>
      </c>
      <c r="G62" s="54">
        <v>161.94800000000001</v>
      </c>
    </row>
    <row r="63" spans="1:7" ht="26.25" x14ac:dyDescent="0.25">
      <c r="A63" s="52" t="s">
        <v>145</v>
      </c>
      <c r="B63" s="53" t="s">
        <v>67</v>
      </c>
      <c r="C63" s="54">
        <v>0</v>
      </c>
      <c r="D63" s="54">
        <v>0</v>
      </c>
      <c r="E63" s="54">
        <v>0.06</v>
      </c>
      <c r="F63" s="54">
        <v>0</v>
      </c>
      <c r="G63" s="54">
        <v>0</v>
      </c>
    </row>
    <row r="64" spans="1:7" ht="26.25" x14ac:dyDescent="0.25">
      <c r="A64" s="52" t="s">
        <v>136</v>
      </c>
      <c r="B64" s="53" t="s">
        <v>67</v>
      </c>
      <c r="C64" s="54">
        <v>16.774999000000001</v>
      </c>
      <c r="D64" s="54">
        <v>60.390796000000002</v>
      </c>
      <c r="E64" s="54">
        <v>0.60399999999999998</v>
      </c>
      <c r="F64" s="54">
        <v>0</v>
      </c>
      <c r="G64" s="54">
        <v>7.718</v>
      </c>
    </row>
    <row r="65" spans="1:7" ht="26.25" x14ac:dyDescent="0.25">
      <c r="A65" s="52" t="s">
        <v>99</v>
      </c>
      <c r="B65" s="53" t="s">
        <v>52</v>
      </c>
      <c r="C65" s="54">
        <v>98.777266999999995</v>
      </c>
      <c r="D65" s="54">
        <v>355.598161</v>
      </c>
      <c r="E65" s="54">
        <v>16.128</v>
      </c>
      <c r="F65" s="54">
        <v>56.96</v>
      </c>
      <c r="G65" s="54">
        <v>0</v>
      </c>
    </row>
    <row r="66" spans="1:7" ht="26.25" x14ac:dyDescent="0.25">
      <c r="A66" s="52" t="s">
        <v>95</v>
      </c>
      <c r="B66" s="53" t="s">
        <v>52</v>
      </c>
      <c r="C66" s="54">
        <v>94.492394000000004</v>
      </c>
      <c r="D66" s="54">
        <v>340.172618</v>
      </c>
      <c r="E66" s="54">
        <v>24.283999999999999</v>
      </c>
      <c r="F66" s="54">
        <v>71.007999999999996</v>
      </c>
      <c r="G66" s="54">
        <v>0</v>
      </c>
    </row>
    <row r="67" spans="1:7" ht="26.25" x14ac:dyDescent="0.25">
      <c r="A67" s="52" t="s">
        <v>152</v>
      </c>
      <c r="B67" s="53" t="s">
        <v>67</v>
      </c>
      <c r="C67" s="54">
        <v>1.4001E-2</v>
      </c>
      <c r="D67" s="54">
        <v>5.0403999999999997E-2</v>
      </c>
      <c r="E67" s="54">
        <v>1.6E-2</v>
      </c>
      <c r="F67" s="54">
        <v>0</v>
      </c>
      <c r="G67" s="54">
        <v>0</v>
      </c>
    </row>
    <row r="68" spans="1:7" ht="26.25" x14ac:dyDescent="0.25">
      <c r="A68" s="52" t="s">
        <v>154</v>
      </c>
      <c r="B68" s="53" t="s">
        <v>67</v>
      </c>
      <c r="C68" s="54">
        <v>8.9999999999999993E-3</v>
      </c>
      <c r="D68" s="54">
        <v>3.3000000000000002E-2</v>
      </c>
      <c r="E68" s="54">
        <v>7.1999999999999995E-2</v>
      </c>
      <c r="F68" s="54">
        <v>0</v>
      </c>
      <c r="G68" s="54">
        <v>0</v>
      </c>
    </row>
    <row r="69" spans="1:7" ht="26.25" x14ac:dyDescent="0.25">
      <c r="A69" s="52" t="s">
        <v>148</v>
      </c>
      <c r="B69" s="53" t="s">
        <v>67</v>
      </c>
      <c r="C69" s="54">
        <v>4.2000000000000003E-2</v>
      </c>
      <c r="D69" s="54">
        <v>0.1512</v>
      </c>
      <c r="E69" s="54">
        <v>4.2999999999999997E-2</v>
      </c>
      <c r="F69" s="54">
        <v>0</v>
      </c>
      <c r="G69" s="54">
        <v>0</v>
      </c>
    </row>
    <row r="70" spans="1:7" ht="26.25" x14ac:dyDescent="0.25">
      <c r="A70" s="52" t="s">
        <v>153</v>
      </c>
      <c r="B70" s="53" t="s">
        <v>67</v>
      </c>
      <c r="C70" s="54">
        <v>4.6002000000000001E-2</v>
      </c>
      <c r="D70" s="54">
        <v>0.165607</v>
      </c>
      <c r="E70" s="54">
        <v>4.5999999999999999E-2</v>
      </c>
      <c r="F70" s="54">
        <v>0</v>
      </c>
      <c r="G70" s="54">
        <v>0</v>
      </c>
    </row>
    <row r="71" spans="1:7" ht="26.25" x14ac:dyDescent="0.25">
      <c r="A71" s="56" t="s">
        <v>149</v>
      </c>
      <c r="B71" s="53" t="s">
        <v>67</v>
      </c>
      <c r="C71" s="54">
        <v>4.1000000000000002E-2</v>
      </c>
      <c r="D71" s="54">
        <v>0.15060000000000001</v>
      </c>
      <c r="E71" s="54">
        <v>6.3E-2</v>
      </c>
      <c r="F71" s="54">
        <v>0</v>
      </c>
      <c r="G71" s="54">
        <v>1.7000000000000001E-2</v>
      </c>
    </row>
    <row r="72" spans="1:7" ht="26.25" x14ac:dyDescent="0.25">
      <c r="A72" s="52" t="s">
        <v>147</v>
      </c>
      <c r="B72" s="53" t="s">
        <v>67</v>
      </c>
      <c r="C72" s="54">
        <v>0.159001</v>
      </c>
      <c r="D72" s="54">
        <v>0.57240400000000002</v>
      </c>
      <c r="E72" s="54">
        <v>0.27400000000000002</v>
      </c>
      <c r="F72" s="54">
        <v>0</v>
      </c>
      <c r="G72" s="54">
        <v>0</v>
      </c>
    </row>
    <row r="73" spans="1:7" ht="26.25" x14ac:dyDescent="0.25">
      <c r="A73" s="52" t="s">
        <v>101</v>
      </c>
      <c r="B73" s="53" t="s">
        <v>47</v>
      </c>
      <c r="C73" s="54">
        <v>75.046999999999997</v>
      </c>
      <c r="D73" s="54">
        <v>270.17619999999999</v>
      </c>
      <c r="E73" s="54">
        <v>17.841999999999999</v>
      </c>
      <c r="F73" s="54">
        <v>0</v>
      </c>
      <c r="G73" s="54">
        <v>185.441</v>
      </c>
    </row>
    <row r="74" spans="1:7" ht="26.25" x14ac:dyDescent="0.25">
      <c r="A74" s="56" t="s">
        <v>124</v>
      </c>
      <c r="B74" s="53" t="s">
        <v>67</v>
      </c>
      <c r="C74" s="54">
        <v>12.915001999999999</v>
      </c>
      <c r="D74" s="54">
        <v>46.491007000000003</v>
      </c>
      <c r="E74" s="54">
        <v>0.91700000000000004</v>
      </c>
      <c r="F74" s="54">
        <v>0</v>
      </c>
      <c r="G74" s="54">
        <v>40.645000000000003</v>
      </c>
    </row>
    <row r="75" spans="1:7" ht="26.25" x14ac:dyDescent="0.25">
      <c r="A75" s="52" t="s">
        <v>141</v>
      </c>
      <c r="B75" s="53" t="s">
        <v>67</v>
      </c>
      <c r="C75" s="54">
        <v>0.123999</v>
      </c>
      <c r="D75" s="54">
        <v>0.44639600000000002</v>
      </c>
      <c r="E75" s="54">
        <v>0.17899999999999999</v>
      </c>
      <c r="F75" s="54">
        <v>0</v>
      </c>
      <c r="G75" s="54">
        <v>0</v>
      </c>
    </row>
    <row r="76" spans="1:7" ht="26.25" x14ac:dyDescent="0.25">
      <c r="A76" s="56" t="s">
        <v>123</v>
      </c>
      <c r="B76" s="53" t="s">
        <v>49</v>
      </c>
      <c r="C76" s="54">
        <v>13.627834999999999</v>
      </c>
      <c r="D76" s="54">
        <v>49.060206000000001</v>
      </c>
      <c r="E76" s="54">
        <v>1.0029999999999999</v>
      </c>
      <c r="F76" s="54">
        <v>10.010999999999999</v>
      </c>
      <c r="G76" s="54">
        <v>0</v>
      </c>
    </row>
    <row r="77" spans="1:7" ht="26.25" x14ac:dyDescent="0.25">
      <c r="A77" s="52" t="s">
        <v>151</v>
      </c>
      <c r="B77" s="53" t="s">
        <v>67</v>
      </c>
      <c r="C77" s="54">
        <v>2.5000000000000001E-2</v>
      </c>
      <c r="D77" s="54">
        <v>8.8999999999999996E-2</v>
      </c>
      <c r="E77" s="54">
        <v>0.316</v>
      </c>
      <c r="F77" s="54">
        <v>0</v>
      </c>
      <c r="G77" s="54">
        <v>0.09</v>
      </c>
    </row>
    <row r="78" spans="1:7" ht="26.25" x14ac:dyDescent="0.25">
      <c r="A78" s="52" t="s">
        <v>144</v>
      </c>
      <c r="B78" s="53" t="s">
        <v>67</v>
      </c>
      <c r="C78" s="54">
        <v>0.188</v>
      </c>
      <c r="D78" s="54">
        <v>0.67679999999999996</v>
      </c>
      <c r="E78" s="54">
        <v>0.23200000000000001</v>
      </c>
      <c r="F78" s="54">
        <v>0</v>
      </c>
      <c r="G78" s="54">
        <v>0</v>
      </c>
    </row>
    <row r="79" spans="1:7" ht="26.25" x14ac:dyDescent="0.25">
      <c r="A79" s="52" t="s">
        <v>106</v>
      </c>
      <c r="B79" s="53" t="s">
        <v>47</v>
      </c>
      <c r="C79" s="54">
        <v>57.686346999999998</v>
      </c>
      <c r="D79" s="54">
        <v>207.67464899999999</v>
      </c>
      <c r="E79" s="54">
        <v>6.9820000000000002</v>
      </c>
      <c r="F79" s="54">
        <v>0</v>
      </c>
      <c r="G79" s="54">
        <v>175.941</v>
      </c>
    </row>
    <row r="80" spans="1:7" ht="26.25" x14ac:dyDescent="0.25">
      <c r="A80" s="56" t="s">
        <v>93</v>
      </c>
      <c r="B80" s="53" t="s">
        <v>52</v>
      </c>
      <c r="C80" s="54">
        <v>101.98700100000001</v>
      </c>
      <c r="D80" s="54">
        <v>367.15200399999998</v>
      </c>
      <c r="E80" s="54">
        <v>0.22</v>
      </c>
      <c r="F80" s="54">
        <v>0</v>
      </c>
      <c r="G80" s="54">
        <v>320.24</v>
      </c>
    </row>
    <row r="81" spans="1:7" ht="26.25" x14ac:dyDescent="0.25">
      <c r="A81" s="52" t="s">
        <v>155</v>
      </c>
      <c r="B81" s="53" t="s">
        <v>67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</row>
    <row r="82" spans="1:7" x14ac:dyDescent="0.25">
      <c r="A82" s="52" t="s">
        <v>116</v>
      </c>
      <c r="B82" s="53" t="s">
        <v>67</v>
      </c>
      <c r="C82" s="54">
        <v>29.581</v>
      </c>
      <c r="D82" s="54">
        <v>106.4958</v>
      </c>
      <c r="E82" s="54">
        <v>1.2999999999999999E-2</v>
      </c>
      <c r="F82" s="54">
        <v>0</v>
      </c>
      <c r="G82" s="54">
        <v>60.648000000000003</v>
      </c>
    </row>
    <row r="83" spans="1:7" ht="26.25" x14ac:dyDescent="0.25">
      <c r="A83" s="52" t="s">
        <v>120</v>
      </c>
      <c r="B83" s="53" t="s">
        <v>54</v>
      </c>
      <c r="C83" s="54">
        <v>21.493994000000001</v>
      </c>
      <c r="D83" s="54">
        <v>77.386377999999993</v>
      </c>
      <c r="E83" s="54">
        <v>2.1909999999999998</v>
      </c>
      <c r="F83" s="54">
        <v>0</v>
      </c>
      <c r="G83" s="54">
        <v>39.869</v>
      </c>
    </row>
    <row r="84" spans="1:7" x14ac:dyDescent="0.25">
      <c r="A84" s="52" t="s">
        <v>94</v>
      </c>
      <c r="B84" s="53" t="s">
        <v>67</v>
      </c>
      <c r="C84" s="54">
        <v>90.188869999999994</v>
      </c>
      <c r="D84" s="54">
        <v>324.67993200000001</v>
      </c>
      <c r="E84" s="54">
        <v>3.9649999999999999</v>
      </c>
      <c r="F84" s="54">
        <v>55.162999999999997</v>
      </c>
      <c r="G84" s="54">
        <v>0</v>
      </c>
    </row>
    <row r="85" spans="1:7" ht="26.25" x14ac:dyDescent="0.25">
      <c r="A85" s="52" t="s">
        <v>107</v>
      </c>
      <c r="B85" s="53" t="s">
        <v>54</v>
      </c>
      <c r="C85" s="54">
        <v>59.103999999999999</v>
      </c>
      <c r="D85" s="54">
        <v>212.77099999999999</v>
      </c>
      <c r="E85" s="54">
        <v>0</v>
      </c>
      <c r="F85" s="54">
        <v>0</v>
      </c>
      <c r="G85" s="54">
        <v>203.839</v>
      </c>
    </row>
    <row r="86" spans="1:7" x14ac:dyDescent="0.25">
      <c r="A86" s="52" t="s">
        <v>126</v>
      </c>
      <c r="B86" s="53" t="s">
        <v>67</v>
      </c>
      <c r="C86" s="54">
        <v>9.1669699999999992</v>
      </c>
      <c r="D86" s="54">
        <v>33.001092</v>
      </c>
      <c r="E86" s="54">
        <v>6.766</v>
      </c>
      <c r="F86" s="54">
        <v>0</v>
      </c>
      <c r="G86" s="54">
        <v>0</v>
      </c>
    </row>
    <row r="87" spans="1:7" x14ac:dyDescent="0.25">
      <c r="A87" s="52" t="s">
        <v>142</v>
      </c>
      <c r="B87" s="53" t="s">
        <v>67</v>
      </c>
      <c r="C87" s="54">
        <v>0.39634999999999998</v>
      </c>
      <c r="D87" s="54">
        <v>1.42686</v>
      </c>
      <c r="E87" s="54">
        <v>0.41299999999999998</v>
      </c>
      <c r="F87" s="54">
        <v>0</v>
      </c>
      <c r="G87" s="54">
        <v>0</v>
      </c>
    </row>
    <row r="88" spans="1:7" ht="26.25" x14ac:dyDescent="0.25">
      <c r="A88" s="52" t="s">
        <v>60</v>
      </c>
      <c r="B88" s="53" t="s">
        <v>54</v>
      </c>
      <c r="C88" s="54">
        <v>176.68024700000001</v>
      </c>
      <c r="D88" s="54">
        <v>636.04169000000002</v>
      </c>
      <c r="E88" s="54">
        <v>32.000999999999998</v>
      </c>
      <c r="F88" s="54">
        <v>0</v>
      </c>
      <c r="G88" s="54">
        <v>1594.758</v>
      </c>
    </row>
    <row r="89" spans="1:7" ht="26.25" x14ac:dyDescent="0.25">
      <c r="A89" s="52" t="s">
        <v>131</v>
      </c>
      <c r="B89" s="53" t="s">
        <v>67</v>
      </c>
      <c r="C89" s="54">
        <v>3.0469900000000001</v>
      </c>
      <c r="D89" s="54">
        <v>10.969163999999999</v>
      </c>
      <c r="E89" s="54">
        <v>3.0470000000000002</v>
      </c>
      <c r="F89" s="54">
        <v>0</v>
      </c>
      <c r="G89" s="54">
        <v>0</v>
      </c>
    </row>
    <row r="90" spans="1:7" ht="26.25" x14ac:dyDescent="0.25">
      <c r="A90" s="52" t="s">
        <v>113</v>
      </c>
      <c r="B90" s="53" t="s">
        <v>67</v>
      </c>
      <c r="C90" s="54">
        <v>30.595903</v>
      </c>
      <c r="D90" s="54">
        <v>110.145251</v>
      </c>
      <c r="E90" s="54">
        <v>4.4109999999999996</v>
      </c>
      <c r="F90" s="54">
        <v>26.184999999999999</v>
      </c>
      <c r="G90" s="54">
        <v>0</v>
      </c>
    </row>
    <row r="91" spans="1:7" x14ac:dyDescent="0.25">
      <c r="A91" s="55" t="s">
        <v>129</v>
      </c>
      <c r="B91" s="53" t="s">
        <v>67</v>
      </c>
      <c r="C91" s="54">
        <v>5.9389989999999999</v>
      </c>
      <c r="D91" s="54">
        <v>21.380396000000001</v>
      </c>
      <c r="E91" s="54">
        <v>5.8440000000000003</v>
      </c>
      <c r="F91" s="54">
        <v>0</v>
      </c>
      <c r="G91" s="54">
        <v>0</v>
      </c>
    </row>
    <row r="92" spans="1:7" x14ac:dyDescent="0.25">
      <c r="A92" s="55" t="s">
        <v>118</v>
      </c>
      <c r="B92" s="53" t="s">
        <v>67</v>
      </c>
      <c r="C92" s="54">
        <v>15.806997000000001</v>
      </c>
      <c r="D92" s="54">
        <v>56.905189</v>
      </c>
      <c r="E92" s="54">
        <v>15.795</v>
      </c>
      <c r="F92" s="54">
        <v>0</v>
      </c>
      <c r="G92" s="54">
        <v>0</v>
      </c>
    </row>
    <row r="93" spans="1:7" ht="26.25" x14ac:dyDescent="0.25">
      <c r="A93" s="52" t="s">
        <v>111</v>
      </c>
      <c r="B93" s="53" t="s">
        <v>47</v>
      </c>
      <c r="C93" s="54">
        <v>47.119081999999999</v>
      </c>
      <c r="D93" s="54">
        <v>169.62869599999999</v>
      </c>
      <c r="E93" s="54">
        <v>19.134</v>
      </c>
      <c r="F93" s="54">
        <v>31.823</v>
      </c>
      <c r="G93" s="54">
        <v>0</v>
      </c>
    </row>
    <row r="94" spans="1:7" x14ac:dyDescent="0.25">
      <c r="A94" s="52" t="s">
        <v>78</v>
      </c>
      <c r="B94" s="53" t="s">
        <v>52</v>
      </c>
      <c r="C94" s="54">
        <v>168.57400000000001</v>
      </c>
      <c r="D94" s="54">
        <v>606.86699999999996</v>
      </c>
      <c r="E94" s="54">
        <v>0</v>
      </c>
      <c r="F94" s="54">
        <v>0</v>
      </c>
      <c r="G94" s="54">
        <v>518.89300000000003</v>
      </c>
    </row>
    <row r="95" spans="1:7" x14ac:dyDescent="0.25">
      <c r="A95" s="52" t="s">
        <v>63</v>
      </c>
      <c r="B95" s="53" t="s">
        <v>54</v>
      </c>
      <c r="C95" s="54">
        <v>463.43299999999999</v>
      </c>
      <c r="D95" s="54">
        <v>1668.3588</v>
      </c>
      <c r="E95" s="54">
        <v>50.963000000000001</v>
      </c>
      <c r="F95" s="54">
        <v>412.47</v>
      </c>
      <c r="G95" s="54">
        <v>0</v>
      </c>
    </row>
    <row r="96" spans="1:7" x14ac:dyDescent="0.25">
      <c r="A96" s="52" t="s">
        <v>143</v>
      </c>
      <c r="B96" s="53" t="s">
        <v>67</v>
      </c>
      <c r="C96" s="54">
        <v>0.28000000000000003</v>
      </c>
      <c r="D96" s="54">
        <v>1.008</v>
      </c>
      <c r="E96" s="54">
        <v>0.27700000000000002</v>
      </c>
      <c r="F96" s="54">
        <v>0</v>
      </c>
      <c r="G96" s="54">
        <v>0</v>
      </c>
    </row>
    <row r="97" spans="1:7" ht="26.25" x14ac:dyDescent="0.25">
      <c r="A97" s="52" t="s">
        <v>130</v>
      </c>
      <c r="B97" s="53" t="s">
        <v>67</v>
      </c>
      <c r="C97" s="54">
        <v>3.9115890000000002</v>
      </c>
      <c r="D97" s="54">
        <v>14.081720000000001</v>
      </c>
      <c r="E97" s="54">
        <v>3.9119999999999999</v>
      </c>
      <c r="F97" s="54">
        <v>0</v>
      </c>
      <c r="G97" s="54">
        <v>0</v>
      </c>
    </row>
    <row r="98" spans="1:7" ht="26.25" x14ac:dyDescent="0.25">
      <c r="A98" s="52" t="s">
        <v>128</v>
      </c>
      <c r="B98" s="53" t="s">
        <v>67</v>
      </c>
      <c r="C98" s="54">
        <v>5.7650750000000004</v>
      </c>
      <c r="D98" s="54">
        <v>20.754270000000002</v>
      </c>
      <c r="E98" s="54">
        <v>7.7590000000000003</v>
      </c>
      <c r="F98" s="54">
        <v>0</v>
      </c>
      <c r="G98" s="54">
        <v>0</v>
      </c>
    </row>
    <row r="99" spans="1:7" ht="26.25" x14ac:dyDescent="0.25">
      <c r="A99" s="52" t="s">
        <v>53</v>
      </c>
      <c r="B99" s="53" t="s">
        <v>54</v>
      </c>
      <c r="C99" s="54">
        <v>673.32946300000003</v>
      </c>
      <c r="D99" s="54">
        <v>2423.9846670000002</v>
      </c>
      <c r="E99" s="54">
        <v>215.21299999999999</v>
      </c>
      <c r="F99" s="54">
        <v>30.263000000000002</v>
      </c>
      <c r="G99" s="54">
        <v>1479.98</v>
      </c>
    </row>
    <row r="100" spans="1:7" ht="26.25" x14ac:dyDescent="0.25">
      <c r="A100" s="52" t="s">
        <v>59</v>
      </c>
      <c r="B100" s="53" t="s">
        <v>54</v>
      </c>
      <c r="C100" s="54">
        <v>521.51971300000002</v>
      </c>
      <c r="D100" s="54">
        <v>1877.4729669999999</v>
      </c>
      <c r="E100" s="54">
        <v>119.08799999999999</v>
      </c>
      <c r="F100" s="54">
        <v>42.39</v>
      </c>
      <c r="G100" s="54">
        <v>1301.9690000000001</v>
      </c>
    </row>
    <row r="101" spans="1:7" ht="26.25" x14ac:dyDescent="0.25">
      <c r="A101" s="52" t="s">
        <v>56</v>
      </c>
      <c r="B101" s="53" t="s">
        <v>47</v>
      </c>
      <c r="C101" s="54">
        <v>577.66700000000003</v>
      </c>
      <c r="D101" s="54">
        <v>2079.5963999999999</v>
      </c>
      <c r="E101" s="54">
        <v>106.258</v>
      </c>
      <c r="F101" s="54">
        <v>116.71299999999999</v>
      </c>
      <c r="G101" s="54">
        <v>1265.83</v>
      </c>
    </row>
    <row r="102" spans="1:7" ht="26.25" x14ac:dyDescent="0.25">
      <c r="A102" s="52" t="s">
        <v>58</v>
      </c>
      <c r="B102" s="53" t="s">
        <v>54</v>
      </c>
      <c r="C102" s="54">
        <v>552.08540500000004</v>
      </c>
      <c r="D102" s="54">
        <v>1987.5126580000001</v>
      </c>
      <c r="E102" s="54">
        <v>147.80699999999999</v>
      </c>
      <c r="F102" s="54">
        <v>1.0999999999999999E-2</v>
      </c>
      <c r="G102" s="54">
        <v>1377.37</v>
      </c>
    </row>
    <row r="103" spans="1:7" ht="26.25" x14ac:dyDescent="0.25">
      <c r="A103" s="52" t="s">
        <v>110</v>
      </c>
      <c r="B103" s="53" t="s">
        <v>71</v>
      </c>
      <c r="C103" s="54">
        <v>47.699168999999998</v>
      </c>
      <c r="D103" s="54">
        <v>171.71700799999999</v>
      </c>
      <c r="E103" s="54">
        <v>1.224</v>
      </c>
      <c r="F103" s="54">
        <v>39.356000000000002</v>
      </c>
      <c r="G103" s="54">
        <v>0</v>
      </c>
    </row>
    <row r="104" spans="1:7" ht="26.25" x14ac:dyDescent="0.25">
      <c r="A104" s="52" t="s">
        <v>86</v>
      </c>
      <c r="B104" s="53" t="s">
        <v>47</v>
      </c>
      <c r="C104" s="54">
        <v>111.642886</v>
      </c>
      <c r="D104" s="54">
        <v>401.91438900000003</v>
      </c>
      <c r="E104" s="54">
        <v>16.536999999999999</v>
      </c>
      <c r="F104" s="54">
        <v>84.037000000000006</v>
      </c>
      <c r="G104" s="54">
        <v>0</v>
      </c>
    </row>
    <row r="105" spans="1:7" x14ac:dyDescent="0.25">
      <c r="A105" s="52" t="s">
        <v>109</v>
      </c>
      <c r="B105" s="53" t="s">
        <v>52</v>
      </c>
      <c r="C105" s="54">
        <v>54.788744000000001</v>
      </c>
      <c r="D105" s="54">
        <v>197.23947799999999</v>
      </c>
      <c r="E105" s="54">
        <v>0</v>
      </c>
      <c r="F105" s="54">
        <v>49.207999999999998</v>
      </c>
      <c r="G105" s="54">
        <v>0</v>
      </c>
    </row>
    <row r="106" spans="1:7" x14ac:dyDescent="0.25">
      <c r="A106" s="52" t="s">
        <v>102</v>
      </c>
      <c r="B106" s="53" t="s">
        <v>54</v>
      </c>
      <c r="C106" s="54">
        <v>74.609769999999997</v>
      </c>
      <c r="D106" s="54">
        <v>268.59517199999999</v>
      </c>
      <c r="E106" s="54">
        <v>12.718999999999999</v>
      </c>
      <c r="F106" s="54">
        <v>53.433999999999997</v>
      </c>
      <c r="G106" s="54">
        <v>0</v>
      </c>
    </row>
    <row r="107" spans="1:7" ht="26.25" x14ac:dyDescent="0.25">
      <c r="A107" s="52" t="s">
        <v>48</v>
      </c>
      <c r="B107" s="53" t="s">
        <v>49</v>
      </c>
      <c r="C107" s="54">
        <v>1187.52334</v>
      </c>
      <c r="D107" s="54">
        <v>4275.0876239999998</v>
      </c>
      <c r="E107" s="54">
        <v>429.66800000000001</v>
      </c>
      <c r="F107" s="54">
        <v>0</v>
      </c>
      <c r="G107" s="54">
        <v>2680</v>
      </c>
    </row>
  </sheetData>
  <autoFilter ref="A3:G3">
    <sortState ref="A4:G107">
      <sortCondition ref="A3"/>
    </sortState>
  </autoFilter>
  <mergeCells count="1">
    <mergeCell ref="A1:G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L14" sqref="L14"/>
    </sheetView>
  </sheetViews>
  <sheetFormatPr defaultRowHeight="15" x14ac:dyDescent="0.25"/>
  <cols>
    <col min="1" max="1" width="42" customWidth="1"/>
  </cols>
  <sheetData>
    <row r="1" spans="1:8" x14ac:dyDescent="0.25">
      <c r="A1" s="118"/>
      <c r="B1" s="118"/>
      <c r="C1" s="118"/>
      <c r="D1" s="118"/>
      <c r="E1" s="118"/>
      <c r="F1" s="118"/>
      <c r="G1" s="118"/>
      <c r="H1" s="118"/>
    </row>
    <row r="3" spans="1:8" ht="38.25" x14ac:dyDescent="0.25">
      <c r="A3" s="57" t="s">
        <v>44</v>
      </c>
      <c r="B3" s="57" t="s">
        <v>45</v>
      </c>
      <c r="C3" s="57" t="s">
        <v>190</v>
      </c>
      <c r="D3" s="57" t="s">
        <v>191</v>
      </c>
      <c r="E3" s="57" t="s">
        <v>192</v>
      </c>
      <c r="F3" s="57" t="s">
        <v>193</v>
      </c>
      <c r="G3" s="57" t="s">
        <v>194</v>
      </c>
      <c r="H3" s="57" t="s">
        <v>195</v>
      </c>
    </row>
    <row r="4" spans="1:8" ht="26.25" x14ac:dyDescent="0.25">
      <c r="A4" s="59" t="s">
        <v>46</v>
      </c>
      <c r="B4" s="60" t="s">
        <v>47</v>
      </c>
      <c r="C4" s="49">
        <v>1624.8689220000001</v>
      </c>
      <c r="D4" s="61">
        <v>5849.5297190000001</v>
      </c>
      <c r="E4" s="61">
        <v>2469.5557170000002</v>
      </c>
      <c r="F4" s="61">
        <v>445.17700000000002</v>
      </c>
      <c r="G4" s="61">
        <v>0</v>
      </c>
      <c r="H4" s="61">
        <v>4246.893</v>
      </c>
    </row>
    <row r="5" spans="1:8" ht="26.25" x14ac:dyDescent="0.25">
      <c r="A5" s="58" t="s">
        <v>121</v>
      </c>
      <c r="B5" s="60" t="s">
        <v>67</v>
      </c>
      <c r="C5" s="49">
        <v>12.164999999999999</v>
      </c>
      <c r="D5" s="61">
        <v>43.793999999999997</v>
      </c>
      <c r="E5" s="61">
        <v>0</v>
      </c>
      <c r="F5" s="61">
        <v>12.164999999999999</v>
      </c>
      <c r="G5" s="61">
        <v>0</v>
      </c>
      <c r="H5" s="61">
        <v>0</v>
      </c>
    </row>
    <row r="6" spans="1:8" ht="26.25" x14ac:dyDescent="0.25">
      <c r="A6" s="59" t="s">
        <v>66</v>
      </c>
      <c r="B6" s="60" t="s">
        <v>67</v>
      </c>
      <c r="C6" s="49">
        <v>98.881974</v>
      </c>
      <c r="D6" s="61">
        <v>355.97510599999998</v>
      </c>
      <c r="E6" s="61">
        <v>0</v>
      </c>
      <c r="F6" s="61">
        <v>98.882000000000005</v>
      </c>
      <c r="G6" s="61">
        <v>0</v>
      </c>
      <c r="H6" s="61">
        <v>870.04300000000001</v>
      </c>
    </row>
    <row r="7" spans="1:8" ht="26.25" x14ac:dyDescent="0.25">
      <c r="A7" s="59" t="s">
        <v>72</v>
      </c>
      <c r="B7" s="60" t="s">
        <v>67</v>
      </c>
      <c r="C7" s="49">
        <v>251.304</v>
      </c>
      <c r="D7" s="61">
        <v>904.69100000000003</v>
      </c>
      <c r="E7" s="61">
        <v>0</v>
      </c>
      <c r="F7" s="61">
        <v>0</v>
      </c>
      <c r="G7" s="61">
        <v>0</v>
      </c>
      <c r="H7" s="61">
        <v>883.577</v>
      </c>
    </row>
    <row r="8" spans="1:8" ht="26.25" x14ac:dyDescent="0.25">
      <c r="A8" s="59" t="s">
        <v>103</v>
      </c>
      <c r="B8" s="60" t="s">
        <v>89</v>
      </c>
      <c r="C8" s="49">
        <v>61.305008999999998</v>
      </c>
      <c r="D8" s="61">
        <v>220.69803300000001</v>
      </c>
      <c r="E8" s="61">
        <v>518.000001</v>
      </c>
      <c r="F8" s="61">
        <v>0.52900000000000003</v>
      </c>
      <c r="G8" s="61">
        <v>60.776000000000003</v>
      </c>
      <c r="H8" s="61">
        <v>0</v>
      </c>
    </row>
    <row r="9" spans="1:8" ht="26.25" x14ac:dyDescent="0.25">
      <c r="A9" s="59" t="s">
        <v>108</v>
      </c>
      <c r="B9" s="60" t="s">
        <v>89</v>
      </c>
      <c r="C9" s="49">
        <v>52.567732999999997</v>
      </c>
      <c r="D9" s="61">
        <v>189.24383900000001</v>
      </c>
      <c r="E9" s="61">
        <v>260.000001</v>
      </c>
      <c r="F9" s="61">
        <v>0.75900000000000001</v>
      </c>
      <c r="G9" s="61">
        <v>51.808999999999997</v>
      </c>
      <c r="H9" s="61">
        <v>0</v>
      </c>
    </row>
    <row r="10" spans="1:8" ht="26.25" x14ac:dyDescent="0.25">
      <c r="A10" s="59" t="s">
        <v>74</v>
      </c>
      <c r="B10" s="60" t="s">
        <v>47</v>
      </c>
      <c r="C10" s="49">
        <v>167.57965100000001</v>
      </c>
      <c r="D10" s="61">
        <v>603.286744</v>
      </c>
      <c r="E10" s="61">
        <v>1515.0000030000001</v>
      </c>
      <c r="F10" s="61">
        <v>41.944000000000003</v>
      </c>
      <c r="G10" s="61">
        <v>125.636</v>
      </c>
      <c r="H10" s="61">
        <v>0</v>
      </c>
    </row>
    <row r="11" spans="1:8" ht="26.25" x14ac:dyDescent="0.25">
      <c r="A11" s="59" t="s">
        <v>57</v>
      </c>
      <c r="B11" s="60" t="s">
        <v>47</v>
      </c>
      <c r="C11" s="49">
        <v>638.03293099999996</v>
      </c>
      <c r="D11" s="61">
        <v>2296.9151529999999</v>
      </c>
      <c r="E11" s="61">
        <v>8014</v>
      </c>
      <c r="F11" s="61">
        <v>14.129</v>
      </c>
      <c r="G11" s="61">
        <v>0</v>
      </c>
      <c r="H11" s="61">
        <v>2027.239</v>
      </c>
    </row>
    <row r="12" spans="1:8" ht="26.25" x14ac:dyDescent="0.25">
      <c r="A12" s="59" t="s">
        <v>62</v>
      </c>
      <c r="B12" s="60" t="s">
        <v>47</v>
      </c>
      <c r="C12" s="49">
        <v>245.85695699999999</v>
      </c>
      <c r="D12" s="61">
        <v>885.08984499999997</v>
      </c>
      <c r="E12" s="61">
        <v>5244.1</v>
      </c>
      <c r="F12" s="61">
        <v>11.475</v>
      </c>
      <c r="G12" s="61">
        <v>0</v>
      </c>
      <c r="H12" s="61">
        <v>1398.789</v>
      </c>
    </row>
    <row r="13" spans="1:8" ht="26.25" x14ac:dyDescent="0.25">
      <c r="A13" s="59" t="s">
        <v>64</v>
      </c>
      <c r="B13" s="60" t="s">
        <v>47</v>
      </c>
      <c r="C13" s="49">
        <v>422.72896300000002</v>
      </c>
      <c r="D13" s="61">
        <v>1521.8288660000001</v>
      </c>
      <c r="E13" s="61">
        <v>4984</v>
      </c>
      <c r="F13" s="61">
        <v>10.25</v>
      </c>
      <c r="G13" s="61">
        <v>0</v>
      </c>
      <c r="H13" s="61">
        <v>1390.9690000000001</v>
      </c>
    </row>
    <row r="14" spans="1:8" ht="26.25" x14ac:dyDescent="0.25">
      <c r="A14" s="59" t="s">
        <v>61</v>
      </c>
      <c r="B14" s="60" t="s">
        <v>47</v>
      </c>
      <c r="C14" s="49">
        <v>435.84096899999997</v>
      </c>
      <c r="D14" s="61">
        <v>1569.026288</v>
      </c>
      <c r="E14" s="61">
        <v>5525</v>
      </c>
      <c r="F14" s="61">
        <v>10.054</v>
      </c>
      <c r="G14" s="61">
        <v>0</v>
      </c>
      <c r="H14" s="61">
        <v>1426.857</v>
      </c>
    </row>
    <row r="15" spans="1:8" ht="26.25" x14ac:dyDescent="0.25">
      <c r="A15" s="59" t="s">
        <v>65</v>
      </c>
      <c r="B15" s="60" t="s">
        <v>47</v>
      </c>
      <c r="C15" s="49">
        <v>417.37195700000001</v>
      </c>
      <c r="D15" s="61">
        <v>1502.534846</v>
      </c>
      <c r="E15" s="61">
        <v>5126</v>
      </c>
      <c r="F15" s="61">
        <v>9.5449999999999999</v>
      </c>
      <c r="G15" s="61">
        <v>0</v>
      </c>
      <c r="H15" s="61">
        <v>1330.1569999999999</v>
      </c>
    </row>
    <row r="16" spans="1:8" ht="26.25" x14ac:dyDescent="0.25">
      <c r="A16" s="59" t="s">
        <v>55</v>
      </c>
      <c r="B16" s="60" t="s">
        <v>54</v>
      </c>
      <c r="C16" s="49">
        <v>633.64095499999996</v>
      </c>
      <c r="D16" s="61">
        <v>2281.1076389999998</v>
      </c>
      <c r="E16" s="61">
        <v>9682</v>
      </c>
      <c r="F16" s="61">
        <v>11.893000000000001</v>
      </c>
      <c r="G16" s="61">
        <v>0</v>
      </c>
      <c r="H16" s="61">
        <v>2077.6350000000002</v>
      </c>
    </row>
    <row r="17" spans="1:8" ht="26.25" x14ac:dyDescent="0.25">
      <c r="A17" s="59" t="s">
        <v>80</v>
      </c>
      <c r="B17" s="60" t="s">
        <v>47</v>
      </c>
      <c r="C17" s="49">
        <v>136.407993</v>
      </c>
      <c r="D17" s="61">
        <v>491.06717500000002</v>
      </c>
      <c r="E17" s="61">
        <v>1915</v>
      </c>
      <c r="F17" s="61">
        <v>1.8720000000000001</v>
      </c>
      <c r="G17" s="61">
        <v>0</v>
      </c>
      <c r="H17" s="61">
        <v>462.517</v>
      </c>
    </row>
    <row r="18" spans="1:8" ht="26.25" x14ac:dyDescent="0.25">
      <c r="A18" s="59" t="s">
        <v>140</v>
      </c>
      <c r="B18" s="60" t="s">
        <v>47</v>
      </c>
      <c r="C18" s="49">
        <v>0.67399799999999999</v>
      </c>
      <c r="D18" s="61">
        <v>2.4263919999999999</v>
      </c>
      <c r="E18" s="61">
        <v>1839</v>
      </c>
      <c r="F18" s="61">
        <v>0.67400000000000004</v>
      </c>
      <c r="G18" s="61">
        <v>0</v>
      </c>
      <c r="H18" s="61">
        <v>0</v>
      </c>
    </row>
    <row r="19" spans="1:8" ht="26.25" x14ac:dyDescent="0.25">
      <c r="A19" s="59" t="s">
        <v>139</v>
      </c>
      <c r="B19" s="60" t="s">
        <v>47</v>
      </c>
      <c r="C19" s="49">
        <v>0.72999800000000004</v>
      </c>
      <c r="D19" s="61">
        <v>2.627993</v>
      </c>
      <c r="E19" s="61">
        <v>2391</v>
      </c>
      <c r="F19" s="61">
        <v>0.73</v>
      </c>
      <c r="G19" s="61">
        <v>0</v>
      </c>
      <c r="H19" s="61">
        <v>0</v>
      </c>
    </row>
    <row r="20" spans="1:8" ht="26.25" x14ac:dyDescent="0.25">
      <c r="A20" s="59" t="s">
        <v>138</v>
      </c>
      <c r="B20" s="60" t="s">
        <v>47</v>
      </c>
      <c r="C20" s="49">
        <v>2.049992</v>
      </c>
      <c r="D20" s="61">
        <v>7.3799710000000003</v>
      </c>
      <c r="E20" s="61">
        <v>2016.9999969999999</v>
      </c>
      <c r="F20" s="61">
        <v>2.0499999999999998</v>
      </c>
      <c r="G20" s="61">
        <v>0</v>
      </c>
      <c r="H20" s="61">
        <v>0</v>
      </c>
    </row>
    <row r="21" spans="1:8" ht="26.25" x14ac:dyDescent="0.25">
      <c r="A21" s="59" t="s">
        <v>137</v>
      </c>
      <c r="B21" s="60" t="s">
        <v>47</v>
      </c>
      <c r="C21" s="49">
        <v>2.2329940000000001</v>
      </c>
      <c r="D21" s="61">
        <v>8.0387780000000006</v>
      </c>
      <c r="E21" s="61">
        <v>2039.000002</v>
      </c>
      <c r="F21" s="61">
        <v>2.2330000000000001</v>
      </c>
      <c r="G21" s="61">
        <v>0</v>
      </c>
      <c r="H21" s="61">
        <v>0</v>
      </c>
    </row>
    <row r="22" spans="1:8" ht="26.25" x14ac:dyDescent="0.25">
      <c r="A22" s="59" t="s">
        <v>132</v>
      </c>
      <c r="B22" s="60" t="s">
        <v>47</v>
      </c>
      <c r="C22" s="49">
        <v>3.860992</v>
      </c>
      <c r="D22" s="61">
        <v>13.899570000000001</v>
      </c>
      <c r="E22" s="61">
        <v>2728.0000009999999</v>
      </c>
      <c r="F22" s="61">
        <v>3.8610000000000002</v>
      </c>
      <c r="G22" s="61">
        <v>0</v>
      </c>
      <c r="H22" s="61">
        <v>0</v>
      </c>
    </row>
    <row r="23" spans="1:8" ht="26.25" x14ac:dyDescent="0.25">
      <c r="A23" s="59" t="s">
        <v>69</v>
      </c>
      <c r="B23" s="60" t="s">
        <v>47</v>
      </c>
      <c r="C23" s="49">
        <v>325.32598100000001</v>
      </c>
      <c r="D23" s="61">
        <v>1171.1715320000001</v>
      </c>
      <c r="E23" s="61">
        <v>3060.4250000000002</v>
      </c>
      <c r="F23" s="61">
        <v>4.3259999999999996</v>
      </c>
      <c r="G23" s="61">
        <v>0</v>
      </c>
      <c r="H23" s="61">
        <v>1034.5429999999999</v>
      </c>
    </row>
    <row r="24" spans="1:8" ht="26.25" x14ac:dyDescent="0.25">
      <c r="A24" s="59" t="s">
        <v>73</v>
      </c>
      <c r="B24" s="60" t="s">
        <v>52</v>
      </c>
      <c r="C24" s="49">
        <v>284.54598499999997</v>
      </c>
      <c r="D24" s="61">
        <v>1024.371946</v>
      </c>
      <c r="E24" s="61">
        <v>2777</v>
      </c>
      <c r="F24" s="61">
        <v>3.9649999999999999</v>
      </c>
      <c r="G24" s="61">
        <v>0</v>
      </c>
      <c r="H24" s="61">
        <v>901.74900000000002</v>
      </c>
    </row>
    <row r="25" spans="1:8" ht="26.25" x14ac:dyDescent="0.25">
      <c r="A25" s="59" t="s">
        <v>75</v>
      </c>
      <c r="B25" s="60" t="s">
        <v>49</v>
      </c>
      <c r="C25" s="49">
        <v>170.34098599999999</v>
      </c>
      <c r="D25" s="61">
        <v>613.22555</v>
      </c>
      <c r="E25" s="61">
        <v>1228.9999989999999</v>
      </c>
      <c r="F25" s="61">
        <v>3.3959999999999999</v>
      </c>
      <c r="G25" s="61">
        <v>0</v>
      </c>
      <c r="H25" s="61">
        <v>601</v>
      </c>
    </row>
    <row r="26" spans="1:8" ht="26.25" x14ac:dyDescent="0.25">
      <c r="A26" s="59" t="s">
        <v>104</v>
      </c>
      <c r="B26" s="60" t="s">
        <v>47</v>
      </c>
      <c r="C26" s="49">
        <v>63.858643999999998</v>
      </c>
      <c r="D26" s="61">
        <v>229.88992099999999</v>
      </c>
      <c r="E26" s="61">
        <v>302.00000199999999</v>
      </c>
      <c r="F26" s="61">
        <v>15.842000000000001</v>
      </c>
      <c r="G26" s="61">
        <v>0</v>
      </c>
      <c r="H26" s="61">
        <v>172.85900000000001</v>
      </c>
    </row>
    <row r="27" spans="1:8" ht="26.25" x14ac:dyDescent="0.25">
      <c r="A27" s="59" t="s">
        <v>146</v>
      </c>
      <c r="B27" s="60" t="s">
        <v>67</v>
      </c>
      <c r="C27" s="49">
        <v>0.52368899999999996</v>
      </c>
      <c r="D27" s="61">
        <v>1.8852800000000001</v>
      </c>
      <c r="E27" s="61">
        <v>0</v>
      </c>
      <c r="F27" s="61">
        <v>0.13500000000000001</v>
      </c>
      <c r="G27" s="61">
        <v>0</v>
      </c>
      <c r="H27" s="61">
        <v>0</v>
      </c>
    </row>
    <row r="28" spans="1:8" ht="26.25" x14ac:dyDescent="0.25">
      <c r="A28" s="59" t="s">
        <v>92</v>
      </c>
      <c r="B28" s="60" t="s">
        <v>47</v>
      </c>
      <c r="C28" s="49">
        <v>100.988283</v>
      </c>
      <c r="D28" s="61">
        <v>363.55781899999999</v>
      </c>
      <c r="E28" s="61">
        <v>196</v>
      </c>
      <c r="F28" s="61">
        <v>20.071000000000002</v>
      </c>
      <c r="G28" s="61">
        <v>79.650999999999996</v>
      </c>
      <c r="H28" s="61">
        <v>0</v>
      </c>
    </row>
    <row r="29" spans="1:8" ht="26.25" x14ac:dyDescent="0.25">
      <c r="A29" s="59" t="s">
        <v>127</v>
      </c>
      <c r="B29" s="60" t="s">
        <v>71</v>
      </c>
      <c r="C29" s="49">
        <v>4.8689999999999998</v>
      </c>
      <c r="D29" s="61">
        <v>17.528400000000001</v>
      </c>
      <c r="E29" s="61">
        <v>0</v>
      </c>
      <c r="F29" s="61">
        <v>7.2670000000000003</v>
      </c>
      <c r="G29" s="61">
        <v>0</v>
      </c>
      <c r="H29" s="61">
        <v>0</v>
      </c>
    </row>
    <row r="30" spans="1:8" ht="26.25" x14ac:dyDescent="0.25">
      <c r="A30" s="59" t="s">
        <v>114</v>
      </c>
      <c r="B30" s="60" t="s">
        <v>71</v>
      </c>
      <c r="C30" s="49">
        <v>0.71100099999999999</v>
      </c>
      <c r="D30" s="61">
        <v>2.5596040000000002</v>
      </c>
      <c r="E30" s="61">
        <v>0</v>
      </c>
      <c r="F30" s="61">
        <v>12.475</v>
      </c>
      <c r="G30" s="61">
        <v>13.407999999999999</v>
      </c>
      <c r="H30" s="61">
        <v>0</v>
      </c>
    </row>
    <row r="31" spans="1:8" ht="26.25" x14ac:dyDescent="0.25">
      <c r="A31" s="59" t="s">
        <v>122</v>
      </c>
      <c r="B31" s="60" t="s">
        <v>71</v>
      </c>
      <c r="C31" s="49">
        <v>13.356999999999999</v>
      </c>
      <c r="D31" s="61">
        <v>48.0852</v>
      </c>
      <c r="E31" s="61">
        <v>0</v>
      </c>
      <c r="F31" s="61">
        <v>1.2769999999999999</v>
      </c>
      <c r="G31" s="61">
        <v>17.04</v>
      </c>
      <c r="H31" s="61">
        <v>0</v>
      </c>
    </row>
    <row r="32" spans="1:8" ht="26.25" x14ac:dyDescent="0.25">
      <c r="A32" s="59" t="s">
        <v>125</v>
      </c>
      <c r="B32" s="60" t="s">
        <v>71</v>
      </c>
      <c r="C32" s="49">
        <v>17.529</v>
      </c>
      <c r="D32" s="61">
        <v>63.104399999999998</v>
      </c>
      <c r="E32" s="61">
        <v>0</v>
      </c>
      <c r="F32" s="61">
        <v>0.23599999999999999</v>
      </c>
      <c r="G32" s="61">
        <v>15.936999999999999</v>
      </c>
      <c r="H32" s="61">
        <v>0</v>
      </c>
    </row>
    <row r="33" spans="1:8" x14ac:dyDescent="0.25">
      <c r="A33" s="58" t="s">
        <v>119</v>
      </c>
      <c r="B33" s="60" t="s">
        <v>67</v>
      </c>
      <c r="C33" s="49">
        <v>14.428000000000001</v>
      </c>
      <c r="D33" s="61">
        <v>51.940800000000003</v>
      </c>
      <c r="E33" s="61">
        <v>0</v>
      </c>
      <c r="F33" s="61">
        <v>14.428000000000001</v>
      </c>
      <c r="G33" s="61">
        <v>0</v>
      </c>
      <c r="H33" s="61">
        <v>0</v>
      </c>
    </row>
    <row r="34" spans="1:8" ht="26.25" x14ac:dyDescent="0.25">
      <c r="A34" s="59" t="s">
        <v>76</v>
      </c>
      <c r="B34" s="60" t="s">
        <v>47</v>
      </c>
      <c r="C34" s="49">
        <v>161.81509299999999</v>
      </c>
      <c r="D34" s="61">
        <v>582.53413599999999</v>
      </c>
      <c r="E34" s="61">
        <v>3914.0000009999999</v>
      </c>
      <c r="F34" s="61">
        <v>94.878</v>
      </c>
      <c r="G34" s="61">
        <v>0</v>
      </c>
      <c r="H34" s="61">
        <v>240.97200000000001</v>
      </c>
    </row>
    <row r="35" spans="1:8" ht="26.25" x14ac:dyDescent="0.25">
      <c r="A35" s="59" t="s">
        <v>134</v>
      </c>
      <c r="B35" s="60" t="s">
        <v>67</v>
      </c>
      <c r="C35" s="49">
        <v>2.4929899999999998</v>
      </c>
      <c r="D35" s="61">
        <v>8.9747640000000004</v>
      </c>
      <c r="E35" s="61">
        <v>0</v>
      </c>
      <c r="F35" s="61">
        <v>2.4929999999999999</v>
      </c>
      <c r="G35" s="61">
        <v>0</v>
      </c>
      <c r="H35" s="61">
        <v>0</v>
      </c>
    </row>
    <row r="36" spans="1:8" ht="26.25" x14ac:dyDescent="0.25">
      <c r="A36" s="59" t="s">
        <v>51</v>
      </c>
      <c r="B36" s="60" t="s">
        <v>52</v>
      </c>
      <c r="C36" s="49">
        <v>1031.36799</v>
      </c>
      <c r="D36" s="61">
        <v>3712.9271640000002</v>
      </c>
      <c r="E36" s="61">
        <v>1275</v>
      </c>
      <c r="F36" s="61">
        <v>321.90199999999999</v>
      </c>
      <c r="G36" s="61">
        <v>0</v>
      </c>
      <c r="H36" s="61">
        <v>2554.08</v>
      </c>
    </row>
    <row r="37" spans="1:8" x14ac:dyDescent="0.25">
      <c r="A37" s="59" t="s">
        <v>50</v>
      </c>
      <c r="B37" s="60" t="s">
        <v>47</v>
      </c>
      <c r="C37" s="49">
        <v>1170.0949900000001</v>
      </c>
      <c r="D37" s="61">
        <v>4212.3419640000002</v>
      </c>
      <c r="E37" s="61">
        <v>17007</v>
      </c>
      <c r="F37" s="61">
        <v>327.233</v>
      </c>
      <c r="G37" s="61">
        <v>842.86199999999997</v>
      </c>
      <c r="H37" s="61">
        <v>0</v>
      </c>
    </row>
    <row r="38" spans="1:8" x14ac:dyDescent="0.25">
      <c r="A38" s="59" t="s">
        <v>82</v>
      </c>
      <c r="B38" s="60" t="s">
        <v>47</v>
      </c>
      <c r="C38" s="49">
        <v>113.672</v>
      </c>
      <c r="D38" s="61">
        <v>409.2192</v>
      </c>
      <c r="E38" s="61">
        <v>0</v>
      </c>
      <c r="F38" s="61">
        <v>11.997999999999999</v>
      </c>
      <c r="G38" s="61">
        <v>118.33199999999999</v>
      </c>
      <c r="H38" s="61">
        <v>0</v>
      </c>
    </row>
    <row r="39" spans="1:8" ht="26.25" x14ac:dyDescent="0.25">
      <c r="A39" s="59" t="s">
        <v>96</v>
      </c>
      <c r="B39" s="60" t="s">
        <v>52</v>
      </c>
      <c r="C39" s="49">
        <v>88.753162000000003</v>
      </c>
      <c r="D39" s="61">
        <v>319.51138300000002</v>
      </c>
      <c r="E39" s="61">
        <v>343.90700099999998</v>
      </c>
      <c r="F39" s="61">
        <v>9.5950000000000006</v>
      </c>
      <c r="G39" s="61">
        <v>86.694000000000003</v>
      </c>
      <c r="H39" s="61">
        <v>0</v>
      </c>
    </row>
    <row r="40" spans="1:8" ht="26.25" x14ac:dyDescent="0.25">
      <c r="A40" s="59" t="s">
        <v>100</v>
      </c>
      <c r="B40" s="60" t="s">
        <v>89</v>
      </c>
      <c r="C40" s="49">
        <v>89.234995999999995</v>
      </c>
      <c r="D40" s="61">
        <v>321.24598600000002</v>
      </c>
      <c r="E40" s="61">
        <v>47.000000999999997</v>
      </c>
      <c r="F40" s="61">
        <v>15.814</v>
      </c>
      <c r="G40" s="61">
        <v>73.421000000000006</v>
      </c>
      <c r="H40" s="61">
        <v>0</v>
      </c>
    </row>
    <row r="41" spans="1:8" ht="26.25" x14ac:dyDescent="0.25">
      <c r="A41" s="59" t="s">
        <v>98</v>
      </c>
      <c r="B41" s="60" t="s">
        <v>67</v>
      </c>
      <c r="C41" s="49">
        <v>87.154790000000006</v>
      </c>
      <c r="D41" s="61">
        <v>313.75724400000001</v>
      </c>
      <c r="E41" s="61">
        <v>6548.6000009999998</v>
      </c>
      <c r="F41" s="61">
        <v>87.155000000000001</v>
      </c>
      <c r="G41" s="61">
        <v>0</v>
      </c>
      <c r="H41" s="61">
        <v>0</v>
      </c>
    </row>
    <row r="42" spans="1:8" ht="26.25" x14ac:dyDescent="0.25">
      <c r="A42" s="59" t="s">
        <v>70</v>
      </c>
      <c r="B42" s="60" t="s">
        <v>71</v>
      </c>
      <c r="C42" s="49">
        <v>221.50228799999999</v>
      </c>
      <c r="D42" s="61">
        <v>797.40823699999999</v>
      </c>
      <c r="E42" s="61">
        <v>2062.9999990000001</v>
      </c>
      <c r="F42" s="61">
        <v>9.6839999999999993</v>
      </c>
      <c r="G42" s="61">
        <v>210.93100000000001</v>
      </c>
      <c r="H42" s="61">
        <v>0</v>
      </c>
    </row>
    <row r="43" spans="1:8" x14ac:dyDescent="0.25">
      <c r="A43" s="59" t="s">
        <v>112</v>
      </c>
      <c r="B43" s="60" t="s">
        <v>67</v>
      </c>
      <c r="C43" s="49">
        <v>33.910919999999997</v>
      </c>
      <c r="D43" s="61">
        <v>122.079312</v>
      </c>
      <c r="E43" s="61">
        <v>82.600053000000003</v>
      </c>
      <c r="F43" s="61">
        <v>0</v>
      </c>
      <c r="G43" s="61">
        <v>33.911000000000001</v>
      </c>
      <c r="H43" s="61">
        <v>0</v>
      </c>
    </row>
    <row r="44" spans="1:8" x14ac:dyDescent="0.25">
      <c r="A44" s="59" t="s">
        <v>135</v>
      </c>
      <c r="B44" s="60" t="s">
        <v>67</v>
      </c>
      <c r="C44" s="49">
        <v>2.576581</v>
      </c>
      <c r="D44" s="61">
        <v>9.2756919999999994</v>
      </c>
      <c r="E44" s="61">
        <v>0</v>
      </c>
      <c r="F44" s="61">
        <v>2.661</v>
      </c>
      <c r="G44" s="61">
        <v>0</v>
      </c>
      <c r="H44" s="61">
        <v>0</v>
      </c>
    </row>
    <row r="45" spans="1:8" ht="26.25" x14ac:dyDescent="0.25">
      <c r="A45" s="59" t="s">
        <v>115</v>
      </c>
      <c r="B45" s="60" t="s">
        <v>54</v>
      </c>
      <c r="C45" s="49">
        <v>8.6638120000000001</v>
      </c>
      <c r="D45" s="61">
        <v>31.189723000000001</v>
      </c>
      <c r="E45" s="61">
        <v>168.630303</v>
      </c>
      <c r="F45" s="61">
        <v>12.295</v>
      </c>
      <c r="G45" s="61">
        <v>0</v>
      </c>
      <c r="H45" s="61">
        <v>0</v>
      </c>
    </row>
    <row r="46" spans="1:8" ht="26.25" x14ac:dyDescent="0.25">
      <c r="A46" s="59" t="s">
        <v>90</v>
      </c>
      <c r="B46" s="60" t="s">
        <v>67</v>
      </c>
      <c r="C46" s="49">
        <v>78.150000000000006</v>
      </c>
      <c r="D46" s="61">
        <v>281.33999999999997</v>
      </c>
      <c r="E46" s="61">
        <v>5013</v>
      </c>
      <c r="F46" s="61">
        <v>78.150000000000006</v>
      </c>
      <c r="G46" s="61">
        <v>0</v>
      </c>
      <c r="H46" s="61">
        <v>0</v>
      </c>
    </row>
    <row r="47" spans="1:8" x14ac:dyDescent="0.25">
      <c r="A47" s="59" t="s">
        <v>85</v>
      </c>
      <c r="B47" s="60" t="s">
        <v>47</v>
      </c>
      <c r="C47" s="49">
        <v>116.13946900000001</v>
      </c>
      <c r="D47" s="61">
        <v>418.10168700000003</v>
      </c>
      <c r="E47" s="61">
        <v>496.99999700000001</v>
      </c>
      <c r="F47" s="61">
        <v>7.8150000000000004</v>
      </c>
      <c r="G47" s="61">
        <v>4.3360000000000003</v>
      </c>
      <c r="H47" s="61">
        <v>374.358</v>
      </c>
    </row>
    <row r="48" spans="1:8" ht="26.25" x14ac:dyDescent="0.25">
      <c r="A48" s="59" t="s">
        <v>84</v>
      </c>
      <c r="B48" s="60" t="s">
        <v>54</v>
      </c>
      <c r="C48" s="49">
        <v>118.347475</v>
      </c>
      <c r="D48" s="61">
        <v>426.05010700000003</v>
      </c>
      <c r="E48" s="61">
        <v>513</v>
      </c>
      <c r="F48" s="61">
        <v>30.774999999999999</v>
      </c>
      <c r="G48" s="61">
        <v>0</v>
      </c>
      <c r="H48" s="61">
        <v>315.26</v>
      </c>
    </row>
    <row r="49" spans="1:8" ht="26.25" x14ac:dyDescent="0.25">
      <c r="A49" s="59" t="s">
        <v>83</v>
      </c>
      <c r="B49" s="60" t="s">
        <v>47</v>
      </c>
      <c r="C49" s="49">
        <v>121.77578699999999</v>
      </c>
      <c r="D49" s="61">
        <v>438.39243299999998</v>
      </c>
      <c r="E49" s="61">
        <v>516</v>
      </c>
      <c r="F49" s="61">
        <v>17.805</v>
      </c>
      <c r="G49" s="61">
        <v>6.2370000000000001</v>
      </c>
      <c r="H49" s="61">
        <v>351.84</v>
      </c>
    </row>
    <row r="50" spans="1:8" ht="26.25" x14ac:dyDescent="0.25">
      <c r="A50" s="59" t="s">
        <v>87</v>
      </c>
      <c r="B50" s="60" t="s">
        <v>54</v>
      </c>
      <c r="C50" s="49">
        <v>101.696067</v>
      </c>
      <c r="D50" s="61">
        <v>366.10565200000002</v>
      </c>
      <c r="E50" s="61">
        <v>630.000001</v>
      </c>
      <c r="F50" s="61">
        <v>16.844000000000001</v>
      </c>
      <c r="G50" s="61">
        <v>4.1059999999999999</v>
      </c>
      <c r="H50" s="61">
        <v>290.68700000000001</v>
      </c>
    </row>
    <row r="51" spans="1:8" ht="26.25" x14ac:dyDescent="0.25">
      <c r="A51" s="59" t="s">
        <v>79</v>
      </c>
      <c r="B51" s="60" t="s">
        <v>52</v>
      </c>
      <c r="C51" s="49">
        <v>138.53237899999999</v>
      </c>
      <c r="D51" s="61">
        <v>498.71656400000001</v>
      </c>
      <c r="E51" s="61">
        <v>242.000001</v>
      </c>
      <c r="F51" s="61">
        <v>14.756</v>
      </c>
      <c r="G51" s="61">
        <v>123.776</v>
      </c>
      <c r="H51" s="61">
        <v>0</v>
      </c>
    </row>
    <row r="52" spans="1:8" x14ac:dyDescent="0.25">
      <c r="A52" s="59" t="s">
        <v>88</v>
      </c>
      <c r="B52" s="60" t="s">
        <v>89</v>
      </c>
      <c r="C52" s="49">
        <v>89.588149000000001</v>
      </c>
      <c r="D52" s="61">
        <v>322.517337</v>
      </c>
      <c r="E52" s="61">
        <v>0</v>
      </c>
      <c r="F52" s="61">
        <v>10.442</v>
      </c>
      <c r="G52" s="61">
        <v>79.146000000000001</v>
      </c>
      <c r="H52" s="61">
        <v>0</v>
      </c>
    </row>
    <row r="53" spans="1:8" ht="26.25" x14ac:dyDescent="0.25">
      <c r="A53" s="59" t="s">
        <v>77</v>
      </c>
      <c r="B53" s="60" t="s">
        <v>47</v>
      </c>
      <c r="C53" s="49">
        <v>165.99603400000001</v>
      </c>
      <c r="D53" s="61">
        <v>597.58572200000003</v>
      </c>
      <c r="E53" s="61">
        <v>687</v>
      </c>
      <c r="F53" s="61">
        <v>17.228999999999999</v>
      </c>
      <c r="G53" s="61">
        <v>148.767</v>
      </c>
      <c r="H53" s="61">
        <v>0</v>
      </c>
    </row>
    <row r="54" spans="1:8" ht="26.25" x14ac:dyDescent="0.25">
      <c r="A54" s="59" t="s">
        <v>91</v>
      </c>
      <c r="B54" s="60" t="s">
        <v>67</v>
      </c>
      <c r="C54" s="49">
        <v>96.330354999999997</v>
      </c>
      <c r="D54" s="61">
        <v>346.78808199999997</v>
      </c>
      <c r="E54" s="61">
        <v>454.999999</v>
      </c>
      <c r="F54" s="61">
        <v>20.469000000000001</v>
      </c>
      <c r="G54" s="61">
        <v>1.89</v>
      </c>
      <c r="H54" s="61">
        <v>266.29599999999999</v>
      </c>
    </row>
    <row r="55" spans="1:8" ht="26.25" x14ac:dyDescent="0.25">
      <c r="A55" s="59" t="s">
        <v>81</v>
      </c>
      <c r="B55" s="60" t="s">
        <v>47</v>
      </c>
      <c r="C55" s="49">
        <v>125.506263</v>
      </c>
      <c r="D55" s="61">
        <v>451.82394699999998</v>
      </c>
      <c r="E55" s="61">
        <v>656.000001</v>
      </c>
      <c r="F55" s="61">
        <v>17.515999999999998</v>
      </c>
      <c r="G55" s="61">
        <v>0</v>
      </c>
      <c r="H55" s="61">
        <v>388.767</v>
      </c>
    </row>
    <row r="56" spans="1:8" ht="26.25" x14ac:dyDescent="0.25">
      <c r="A56" s="59" t="s">
        <v>133</v>
      </c>
      <c r="B56" s="60" t="s">
        <v>67</v>
      </c>
      <c r="C56" s="49">
        <v>2.4500000000000002</v>
      </c>
      <c r="D56" s="61">
        <v>8.82</v>
      </c>
      <c r="E56" s="61">
        <v>0</v>
      </c>
      <c r="F56" s="61">
        <v>2.4500000000000002</v>
      </c>
      <c r="G56" s="61">
        <v>0</v>
      </c>
      <c r="H56" s="61">
        <v>0</v>
      </c>
    </row>
    <row r="57" spans="1:8" ht="26.25" x14ac:dyDescent="0.25">
      <c r="A57" s="59" t="s">
        <v>97</v>
      </c>
      <c r="B57" s="60" t="s">
        <v>52</v>
      </c>
      <c r="C57" s="49">
        <v>88.361746999999994</v>
      </c>
      <c r="D57" s="61">
        <v>318.10228999999998</v>
      </c>
      <c r="E57" s="61">
        <v>65</v>
      </c>
      <c r="F57" s="61">
        <v>5.883</v>
      </c>
      <c r="G57" s="61">
        <v>82.478999999999999</v>
      </c>
      <c r="H57" s="61">
        <v>0</v>
      </c>
    </row>
    <row r="58" spans="1:8" ht="26.25" x14ac:dyDescent="0.25">
      <c r="A58" s="59" t="s">
        <v>68</v>
      </c>
      <c r="B58" s="60" t="s">
        <v>67</v>
      </c>
      <c r="C58" s="49">
        <v>301.24700000000001</v>
      </c>
      <c r="D58" s="61">
        <v>1084.4875999999999</v>
      </c>
      <c r="E58" s="61">
        <v>0</v>
      </c>
      <c r="F58" s="61">
        <v>0.23200000000000001</v>
      </c>
      <c r="G58" s="61">
        <v>0</v>
      </c>
      <c r="H58" s="61">
        <v>1082</v>
      </c>
    </row>
    <row r="59" spans="1:8" ht="26.25" x14ac:dyDescent="0.25">
      <c r="A59" s="59" t="s">
        <v>150</v>
      </c>
      <c r="B59" s="60" t="s">
        <v>67</v>
      </c>
      <c r="C59" s="49">
        <v>3.0461999999999999E-2</v>
      </c>
      <c r="D59" s="61">
        <v>0.109663</v>
      </c>
      <c r="E59" s="61">
        <v>0</v>
      </c>
      <c r="F59" s="61">
        <v>4.8000000000000001E-2</v>
      </c>
      <c r="G59" s="61">
        <v>0</v>
      </c>
      <c r="H59" s="61">
        <v>0</v>
      </c>
    </row>
    <row r="60" spans="1:8" ht="26.25" x14ac:dyDescent="0.25">
      <c r="A60" s="59" t="s">
        <v>196</v>
      </c>
      <c r="B60" s="60" t="s">
        <v>52</v>
      </c>
      <c r="C60" s="49">
        <v>0</v>
      </c>
      <c r="D60" s="61">
        <v>0</v>
      </c>
      <c r="E60" s="61">
        <v>0</v>
      </c>
      <c r="F60" s="61">
        <v>1.4999999999999999E-2</v>
      </c>
      <c r="G60" s="61">
        <v>0</v>
      </c>
      <c r="H60" s="61">
        <v>0</v>
      </c>
    </row>
    <row r="61" spans="1:8" ht="26.25" x14ac:dyDescent="0.25">
      <c r="A61" s="59" t="s">
        <v>117</v>
      </c>
      <c r="B61" s="60" t="s">
        <v>52</v>
      </c>
      <c r="C61" s="49">
        <v>14.184592</v>
      </c>
      <c r="D61" s="61">
        <v>51.068731</v>
      </c>
      <c r="E61" s="61">
        <v>0</v>
      </c>
      <c r="F61" s="61">
        <v>4.6619999999999999</v>
      </c>
      <c r="G61" s="61">
        <v>0</v>
      </c>
      <c r="H61" s="61">
        <v>48.993000000000002</v>
      </c>
    </row>
    <row r="62" spans="1:8" ht="26.25" x14ac:dyDescent="0.25">
      <c r="A62" s="59" t="s">
        <v>105</v>
      </c>
      <c r="B62" s="60" t="s">
        <v>47</v>
      </c>
      <c r="C62" s="49">
        <v>162.94300000000001</v>
      </c>
      <c r="D62" s="61">
        <v>586.59559999999999</v>
      </c>
      <c r="E62" s="61">
        <v>74.892858000000004</v>
      </c>
      <c r="F62" s="61">
        <v>1.4830000000000001</v>
      </c>
      <c r="G62" s="61">
        <v>0</v>
      </c>
      <c r="H62" s="61">
        <v>241.91499999999999</v>
      </c>
    </row>
    <row r="63" spans="1:8" ht="26.25" x14ac:dyDescent="0.25">
      <c r="A63" s="59" t="s">
        <v>145</v>
      </c>
      <c r="B63" s="60" t="s">
        <v>67</v>
      </c>
      <c r="C63" s="49">
        <v>9.0229999999999998E-3</v>
      </c>
      <c r="D63" s="61">
        <v>3.2482999999999998E-2</v>
      </c>
      <c r="E63" s="61">
        <v>0</v>
      </c>
      <c r="F63" s="61">
        <v>0.20599999999999999</v>
      </c>
      <c r="G63" s="61">
        <v>0</v>
      </c>
      <c r="H63" s="61">
        <v>0</v>
      </c>
    </row>
    <row r="64" spans="1:8" ht="26.25" x14ac:dyDescent="0.25">
      <c r="A64" s="59" t="s">
        <v>136</v>
      </c>
      <c r="B64" s="60" t="s">
        <v>67</v>
      </c>
      <c r="C64" s="49">
        <v>2.9726629999999998</v>
      </c>
      <c r="D64" s="61">
        <v>10.704387000000001</v>
      </c>
      <c r="E64" s="61">
        <v>0</v>
      </c>
      <c r="F64" s="61">
        <v>0.115</v>
      </c>
      <c r="G64" s="61">
        <v>0</v>
      </c>
      <c r="H64" s="61">
        <v>10.41</v>
      </c>
    </row>
    <row r="65" spans="1:8" ht="26.25" x14ac:dyDescent="0.25">
      <c r="A65" s="59" t="s">
        <v>99</v>
      </c>
      <c r="B65" s="60" t="s">
        <v>52</v>
      </c>
      <c r="C65" s="49">
        <v>40.569865999999998</v>
      </c>
      <c r="D65" s="61">
        <v>146.05151799999999</v>
      </c>
      <c r="E65" s="61">
        <v>77.350716000000006</v>
      </c>
      <c r="F65" s="61">
        <v>25.693000000000001</v>
      </c>
      <c r="G65" s="61">
        <v>14.877000000000001</v>
      </c>
      <c r="H65" s="61">
        <v>0</v>
      </c>
    </row>
    <row r="66" spans="1:8" ht="26.25" x14ac:dyDescent="0.25">
      <c r="A66" s="59" t="s">
        <v>95</v>
      </c>
      <c r="B66" s="60" t="s">
        <v>52</v>
      </c>
      <c r="C66" s="49">
        <v>98.569563000000002</v>
      </c>
      <c r="D66" s="61">
        <v>354.85042700000002</v>
      </c>
      <c r="E66" s="61">
        <v>27.230768999999999</v>
      </c>
      <c r="F66" s="61">
        <v>24.231999999999999</v>
      </c>
      <c r="G66" s="61">
        <v>61.323</v>
      </c>
      <c r="H66" s="61">
        <v>0</v>
      </c>
    </row>
    <row r="67" spans="1:8" ht="26.25" x14ac:dyDescent="0.25">
      <c r="A67" s="59" t="s">
        <v>152</v>
      </c>
      <c r="B67" s="60" t="s">
        <v>67</v>
      </c>
      <c r="C67" s="49">
        <v>1.4435E-2</v>
      </c>
      <c r="D67" s="61">
        <v>5.1965999999999998E-2</v>
      </c>
      <c r="E67" s="61">
        <v>0</v>
      </c>
      <c r="F67" s="61">
        <v>1.4999999999999999E-2</v>
      </c>
      <c r="G67" s="61">
        <v>0</v>
      </c>
      <c r="H67" s="61">
        <v>0</v>
      </c>
    </row>
    <row r="68" spans="1:8" ht="26.25" x14ac:dyDescent="0.25">
      <c r="A68" s="59" t="s">
        <v>154</v>
      </c>
      <c r="B68" s="60" t="s">
        <v>67</v>
      </c>
      <c r="C68" s="49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</row>
    <row r="69" spans="1:8" ht="26.25" x14ac:dyDescent="0.25">
      <c r="A69" s="59" t="s">
        <v>148</v>
      </c>
      <c r="B69" s="60" t="s">
        <v>67</v>
      </c>
      <c r="C69" s="49">
        <v>2.1850000000000001E-2</v>
      </c>
      <c r="D69" s="61">
        <v>7.8659999999999994E-2</v>
      </c>
      <c r="E69" s="61">
        <v>0</v>
      </c>
      <c r="F69" s="61">
        <v>6.5000000000000002E-2</v>
      </c>
      <c r="G69" s="61">
        <v>0</v>
      </c>
      <c r="H69" s="61">
        <v>0</v>
      </c>
    </row>
    <row r="70" spans="1:8" ht="26.25" x14ac:dyDescent="0.25">
      <c r="A70" s="59" t="s">
        <v>153</v>
      </c>
      <c r="B70" s="60" t="s">
        <v>67</v>
      </c>
      <c r="C70" s="49">
        <v>4.6628000000000003E-2</v>
      </c>
      <c r="D70" s="61">
        <v>0.16786100000000001</v>
      </c>
      <c r="E70" s="61">
        <v>0</v>
      </c>
      <c r="F70" s="61">
        <v>0</v>
      </c>
      <c r="G70" s="61">
        <v>0</v>
      </c>
      <c r="H70" s="61">
        <v>0</v>
      </c>
    </row>
    <row r="71" spans="1:8" ht="26.25" x14ac:dyDescent="0.25">
      <c r="A71" s="59" t="s">
        <v>149</v>
      </c>
      <c r="B71" s="60" t="s">
        <v>67</v>
      </c>
      <c r="C71" s="49">
        <v>4.2000000000000003E-2</v>
      </c>
      <c r="D71" s="61">
        <v>0.1512</v>
      </c>
      <c r="E71" s="61">
        <v>0</v>
      </c>
      <c r="F71" s="61">
        <v>5.7000000000000002E-2</v>
      </c>
      <c r="G71" s="61">
        <v>0</v>
      </c>
      <c r="H71" s="61">
        <v>3.0000000000000001E-3</v>
      </c>
    </row>
    <row r="72" spans="1:8" ht="26.25" x14ac:dyDescent="0.25">
      <c r="A72" s="59" t="s">
        <v>147</v>
      </c>
      <c r="B72" s="60" t="s">
        <v>67</v>
      </c>
      <c r="C72" s="49">
        <v>5.7745999999999999E-2</v>
      </c>
      <c r="D72" s="61">
        <v>0.20788599999999999</v>
      </c>
      <c r="E72" s="61">
        <v>0</v>
      </c>
      <c r="F72" s="61">
        <v>0.121</v>
      </c>
      <c r="G72" s="61">
        <v>0</v>
      </c>
      <c r="H72" s="61">
        <v>0</v>
      </c>
    </row>
    <row r="73" spans="1:8" ht="26.25" x14ac:dyDescent="0.25">
      <c r="A73" s="59" t="s">
        <v>101</v>
      </c>
      <c r="B73" s="60" t="s">
        <v>47</v>
      </c>
      <c r="C73" s="49">
        <v>97.454999999999998</v>
      </c>
      <c r="D73" s="61">
        <v>350.84500000000003</v>
      </c>
      <c r="E73" s="61">
        <v>1702</v>
      </c>
      <c r="F73" s="61">
        <v>40.25</v>
      </c>
      <c r="G73" s="61">
        <v>0</v>
      </c>
      <c r="H73" s="61">
        <v>205.94499999999999</v>
      </c>
    </row>
    <row r="74" spans="1:8" ht="26.25" x14ac:dyDescent="0.25">
      <c r="A74" s="59" t="s">
        <v>124</v>
      </c>
      <c r="B74" s="60" t="s">
        <v>67</v>
      </c>
      <c r="C74" s="49">
        <v>11.390184</v>
      </c>
      <c r="D74" s="61">
        <v>41.001461999999997</v>
      </c>
      <c r="E74" s="61">
        <v>0</v>
      </c>
      <c r="F74" s="61">
        <v>0.59799999999999998</v>
      </c>
      <c r="G74" s="61">
        <v>0</v>
      </c>
      <c r="H74" s="61">
        <v>38.433999999999997</v>
      </c>
    </row>
    <row r="75" spans="1:8" ht="26.25" x14ac:dyDescent="0.25">
      <c r="A75" s="59" t="s">
        <v>141</v>
      </c>
      <c r="B75" s="60" t="s">
        <v>67</v>
      </c>
      <c r="C75" s="49">
        <v>0.36361300000000002</v>
      </c>
      <c r="D75" s="61">
        <v>1.309007</v>
      </c>
      <c r="E75" s="61">
        <v>0</v>
      </c>
      <c r="F75" s="61">
        <v>0.38100000000000001</v>
      </c>
      <c r="G75" s="61">
        <v>0</v>
      </c>
      <c r="H75" s="61">
        <v>0</v>
      </c>
    </row>
    <row r="76" spans="1:8" ht="26.25" x14ac:dyDescent="0.25">
      <c r="A76" s="59" t="s">
        <v>123</v>
      </c>
      <c r="B76" s="60" t="s">
        <v>49</v>
      </c>
      <c r="C76" s="49">
        <v>10.214133</v>
      </c>
      <c r="D76" s="61">
        <v>36.770879000000001</v>
      </c>
      <c r="E76" s="61">
        <v>0</v>
      </c>
      <c r="F76" s="61">
        <v>0.96899999999999997</v>
      </c>
      <c r="G76" s="61">
        <v>11.289</v>
      </c>
      <c r="H76" s="61">
        <v>0</v>
      </c>
    </row>
    <row r="77" spans="1:8" ht="26.25" x14ac:dyDescent="0.25">
      <c r="A77" s="59" t="s">
        <v>199</v>
      </c>
      <c r="B77" s="60" t="s">
        <v>67</v>
      </c>
      <c r="C77" s="49">
        <v>0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</row>
    <row r="78" spans="1:8" ht="26.25" x14ac:dyDescent="0.25">
      <c r="A78" s="59" t="s">
        <v>151</v>
      </c>
      <c r="B78" s="60" t="s">
        <v>67</v>
      </c>
      <c r="C78" s="49">
        <v>6.3169999999999997E-3</v>
      </c>
      <c r="D78" s="61">
        <v>2.2741000000000001E-2</v>
      </c>
      <c r="E78" s="61">
        <v>0</v>
      </c>
      <c r="F78" s="61">
        <v>0</v>
      </c>
      <c r="G78" s="61">
        <v>0</v>
      </c>
      <c r="H78" s="61">
        <v>8.5000000000000006E-2</v>
      </c>
    </row>
    <row r="79" spans="1:8" ht="26.25" x14ac:dyDescent="0.25">
      <c r="A79" s="59" t="s">
        <v>144</v>
      </c>
      <c r="B79" s="60" t="s">
        <v>67</v>
      </c>
      <c r="C79" s="49">
        <v>0.16300000000000001</v>
      </c>
      <c r="D79" s="61">
        <v>0.58679999999999999</v>
      </c>
      <c r="E79" s="61">
        <v>0</v>
      </c>
      <c r="F79" s="61">
        <v>0.17699999999999999</v>
      </c>
      <c r="G79" s="61">
        <v>0</v>
      </c>
      <c r="H79" s="61">
        <v>0</v>
      </c>
    </row>
    <row r="80" spans="1:8" ht="26.25" x14ac:dyDescent="0.25">
      <c r="A80" s="59" t="s">
        <v>106</v>
      </c>
      <c r="B80" s="60" t="s">
        <v>47</v>
      </c>
      <c r="C80" s="49">
        <v>57.740327000000001</v>
      </c>
      <c r="D80" s="61">
        <v>207.86177699999999</v>
      </c>
      <c r="E80" s="61">
        <v>35.757576</v>
      </c>
      <c r="F80" s="61">
        <v>7.5179999999999998</v>
      </c>
      <c r="G80" s="61">
        <v>0</v>
      </c>
      <c r="H80" s="61">
        <v>184.02500000000001</v>
      </c>
    </row>
    <row r="81" spans="1:8" ht="26.25" x14ac:dyDescent="0.25">
      <c r="A81" s="59" t="s">
        <v>93</v>
      </c>
      <c r="B81" s="60" t="s">
        <v>52</v>
      </c>
      <c r="C81" s="49">
        <v>106.569</v>
      </c>
      <c r="D81" s="61">
        <v>383.65</v>
      </c>
      <c r="E81" s="61">
        <v>0</v>
      </c>
      <c r="F81" s="61">
        <v>0.23499999999999999</v>
      </c>
      <c r="G81" s="61">
        <v>0</v>
      </c>
      <c r="H81" s="61">
        <v>367.11599999999999</v>
      </c>
    </row>
    <row r="82" spans="1:8" ht="26.25" x14ac:dyDescent="0.25">
      <c r="A82" s="59" t="s">
        <v>155</v>
      </c>
      <c r="B82" s="60" t="s">
        <v>67</v>
      </c>
      <c r="C82" s="49">
        <v>0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</row>
    <row r="83" spans="1:8" ht="26.25" x14ac:dyDescent="0.25">
      <c r="A83" s="59" t="s">
        <v>116</v>
      </c>
      <c r="B83" s="60" t="s">
        <v>67</v>
      </c>
      <c r="C83" s="49">
        <v>3.6385000000000001E-2</v>
      </c>
      <c r="D83" s="61">
        <v>0.13098599999999999</v>
      </c>
      <c r="E83" s="61">
        <v>0</v>
      </c>
      <c r="F83" s="61">
        <v>2.3E-2</v>
      </c>
      <c r="G83" s="61">
        <v>0</v>
      </c>
      <c r="H83" s="61">
        <v>106.377</v>
      </c>
    </row>
    <row r="84" spans="1:8" ht="26.25" x14ac:dyDescent="0.25">
      <c r="A84" s="59" t="s">
        <v>120</v>
      </c>
      <c r="B84" s="60" t="s">
        <v>54</v>
      </c>
      <c r="C84" s="49">
        <v>13.138923</v>
      </c>
      <c r="D84" s="61">
        <v>47.298521000000001</v>
      </c>
      <c r="E84" s="61">
        <v>0</v>
      </c>
      <c r="F84" s="61">
        <v>1.0429999999999999</v>
      </c>
      <c r="G84" s="61">
        <v>0</v>
      </c>
      <c r="H84" s="61">
        <v>43.543999999999997</v>
      </c>
    </row>
    <row r="85" spans="1:8" x14ac:dyDescent="0.25">
      <c r="A85" s="59" t="s">
        <v>94</v>
      </c>
      <c r="B85" s="60" t="s">
        <v>67</v>
      </c>
      <c r="C85" s="49">
        <v>91.054570999999996</v>
      </c>
      <c r="D85" s="61">
        <v>327.79645599999998</v>
      </c>
      <c r="E85" s="61">
        <v>289</v>
      </c>
      <c r="F85" s="61">
        <v>6.9610000000000003</v>
      </c>
      <c r="G85" s="61">
        <v>84.093999999999994</v>
      </c>
      <c r="H85" s="61">
        <v>0</v>
      </c>
    </row>
    <row r="86" spans="1:8" ht="26.25" x14ac:dyDescent="0.25">
      <c r="A86" s="59" t="s">
        <v>107</v>
      </c>
      <c r="B86" s="60" t="s">
        <v>54</v>
      </c>
      <c r="C86" s="49">
        <v>35.228000000000002</v>
      </c>
      <c r="D86" s="61">
        <v>126.821</v>
      </c>
      <c r="E86" s="61">
        <v>0</v>
      </c>
      <c r="F86" s="61">
        <v>0</v>
      </c>
      <c r="G86" s="61">
        <v>0</v>
      </c>
      <c r="H86" s="61">
        <v>212.77099999999999</v>
      </c>
    </row>
    <row r="87" spans="1:8" x14ac:dyDescent="0.25">
      <c r="A87" s="59" t="s">
        <v>126</v>
      </c>
      <c r="B87" s="60" t="s">
        <v>67</v>
      </c>
      <c r="C87" s="49">
        <v>8.773002</v>
      </c>
      <c r="D87" s="61">
        <v>31.582806999999999</v>
      </c>
      <c r="E87" s="61">
        <v>0</v>
      </c>
      <c r="F87" s="61">
        <v>7.58</v>
      </c>
      <c r="G87" s="61">
        <v>0</v>
      </c>
      <c r="H87" s="61">
        <v>0</v>
      </c>
    </row>
    <row r="88" spans="1:8" x14ac:dyDescent="0.25">
      <c r="A88" s="59" t="s">
        <v>142</v>
      </c>
      <c r="B88" s="60" t="s">
        <v>67</v>
      </c>
      <c r="C88" s="49">
        <v>0.95099900000000004</v>
      </c>
      <c r="D88" s="61">
        <v>3.4235959999999999</v>
      </c>
      <c r="E88" s="61">
        <v>0</v>
      </c>
      <c r="F88" s="61">
        <v>0.95099999999999996</v>
      </c>
      <c r="G88" s="61">
        <v>0</v>
      </c>
      <c r="H88" s="61">
        <v>0</v>
      </c>
    </row>
    <row r="89" spans="1:8" ht="26.25" x14ac:dyDescent="0.25">
      <c r="A89" s="59" t="s">
        <v>60</v>
      </c>
      <c r="B89" s="60" t="s">
        <v>54</v>
      </c>
      <c r="C89" s="49">
        <v>503.795051</v>
      </c>
      <c r="D89" s="61">
        <v>1813.662186</v>
      </c>
      <c r="E89" s="61">
        <v>3186</v>
      </c>
      <c r="F89" s="61">
        <v>30.873000000000001</v>
      </c>
      <c r="G89" s="61">
        <v>0</v>
      </c>
      <c r="H89" s="61">
        <v>1702.52</v>
      </c>
    </row>
    <row r="90" spans="1:8" ht="26.25" x14ac:dyDescent="0.25">
      <c r="A90" s="59" t="s">
        <v>131</v>
      </c>
      <c r="B90" s="60" t="s">
        <v>67</v>
      </c>
      <c r="C90" s="49">
        <v>0.54893000000000003</v>
      </c>
      <c r="D90" s="61">
        <v>1.976148</v>
      </c>
      <c r="E90" s="61">
        <v>90.999999000000003</v>
      </c>
      <c r="F90" s="61">
        <v>2.8340000000000001</v>
      </c>
      <c r="G90" s="61">
        <v>0</v>
      </c>
      <c r="H90" s="61">
        <v>0</v>
      </c>
    </row>
    <row r="91" spans="1:8" ht="26.25" x14ac:dyDescent="0.25">
      <c r="A91" s="59" t="s">
        <v>113</v>
      </c>
      <c r="B91" s="60" t="s">
        <v>67</v>
      </c>
      <c r="C91" s="49">
        <v>35.132834000000003</v>
      </c>
      <c r="D91" s="61">
        <v>126.478202</v>
      </c>
      <c r="E91" s="61">
        <v>0</v>
      </c>
      <c r="F91" s="61">
        <v>3.181</v>
      </c>
      <c r="G91" s="61">
        <v>30.512</v>
      </c>
      <c r="H91" s="61">
        <v>0</v>
      </c>
    </row>
    <row r="92" spans="1:8" x14ac:dyDescent="0.25">
      <c r="A92" s="58" t="s">
        <v>129</v>
      </c>
      <c r="B92" s="60" t="s">
        <v>67</v>
      </c>
      <c r="C92" s="49">
        <v>6.4359970000000004</v>
      </c>
      <c r="D92" s="61">
        <v>23.169588999999998</v>
      </c>
      <c r="E92" s="61">
        <v>0</v>
      </c>
      <c r="F92" s="61">
        <v>6.4359999999999999</v>
      </c>
      <c r="G92" s="61">
        <v>0</v>
      </c>
      <c r="H92" s="61">
        <v>0</v>
      </c>
    </row>
    <row r="93" spans="1:8" x14ac:dyDescent="0.25">
      <c r="A93" s="58" t="s">
        <v>118</v>
      </c>
      <c r="B93" s="60" t="s">
        <v>67</v>
      </c>
      <c r="C93" s="49">
        <v>15.942994000000001</v>
      </c>
      <c r="D93" s="61">
        <v>57.394779</v>
      </c>
      <c r="E93" s="61">
        <v>0</v>
      </c>
      <c r="F93" s="61">
        <v>15.943</v>
      </c>
      <c r="G93" s="61">
        <v>0</v>
      </c>
      <c r="H93" s="61">
        <v>0</v>
      </c>
    </row>
    <row r="94" spans="1:8" ht="26.25" x14ac:dyDescent="0.25">
      <c r="A94" s="59" t="s">
        <v>111</v>
      </c>
      <c r="B94" s="60" t="s">
        <v>47</v>
      </c>
      <c r="C94" s="49">
        <v>46.342914999999998</v>
      </c>
      <c r="D94" s="61">
        <v>166.83449400000001</v>
      </c>
      <c r="E94" s="61">
        <v>482.73267199999998</v>
      </c>
      <c r="F94" s="61">
        <v>17.513000000000002</v>
      </c>
      <c r="G94" s="61">
        <v>28.83</v>
      </c>
      <c r="H94" s="61">
        <v>0</v>
      </c>
    </row>
    <row r="95" spans="1:8" x14ac:dyDescent="0.25">
      <c r="A95" s="59" t="s">
        <v>78</v>
      </c>
      <c r="B95" s="60" t="s">
        <v>52</v>
      </c>
      <c r="C95" s="49">
        <v>0</v>
      </c>
      <c r="D95" s="61">
        <v>0</v>
      </c>
      <c r="E95" s="61">
        <v>0</v>
      </c>
      <c r="F95" s="61">
        <v>0</v>
      </c>
      <c r="G95" s="61">
        <v>0</v>
      </c>
      <c r="H95" s="61">
        <v>606.86699999999996</v>
      </c>
    </row>
    <row r="96" spans="1:8" x14ac:dyDescent="0.25">
      <c r="A96" s="59" t="s">
        <v>63</v>
      </c>
      <c r="B96" s="60" t="s">
        <v>54</v>
      </c>
      <c r="C96" s="49">
        <v>400.50700000000001</v>
      </c>
      <c r="D96" s="61">
        <v>1441.8252</v>
      </c>
      <c r="E96" s="61">
        <v>4067</v>
      </c>
      <c r="F96" s="61">
        <v>79.296999999999997</v>
      </c>
      <c r="G96" s="61">
        <v>321.20999999999998</v>
      </c>
      <c r="H96" s="61">
        <v>0</v>
      </c>
    </row>
    <row r="97" spans="1:8" x14ac:dyDescent="0.25">
      <c r="A97" s="59" t="s">
        <v>143</v>
      </c>
      <c r="B97" s="60" t="s">
        <v>67</v>
      </c>
      <c r="C97" s="49">
        <v>0.27200000000000002</v>
      </c>
      <c r="D97" s="61">
        <v>0.97919999999999996</v>
      </c>
      <c r="E97" s="61">
        <v>0</v>
      </c>
      <c r="F97" s="61">
        <v>0.27200000000000002</v>
      </c>
      <c r="G97" s="61">
        <v>0</v>
      </c>
      <c r="H97" s="61">
        <v>0</v>
      </c>
    </row>
    <row r="98" spans="1:8" ht="26.25" x14ac:dyDescent="0.25">
      <c r="A98" s="59" t="s">
        <v>130</v>
      </c>
      <c r="B98" s="60" t="s">
        <v>67</v>
      </c>
      <c r="C98" s="49">
        <v>4.5258079999999996</v>
      </c>
      <c r="D98" s="61">
        <v>16.292909000000002</v>
      </c>
      <c r="E98" s="61">
        <v>8.9219069999999991</v>
      </c>
      <c r="F98" s="61">
        <v>4.5259999999999998</v>
      </c>
      <c r="G98" s="61">
        <v>0</v>
      </c>
      <c r="H98" s="61">
        <v>0</v>
      </c>
    </row>
    <row r="99" spans="1:8" ht="26.25" x14ac:dyDescent="0.25">
      <c r="A99" s="59" t="s">
        <v>128</v>
      </c>
      <c r="B99" s="60" t="s">
        <v>67</v>
      </c>
      <c r="C99" s="49">
        <v>7.6789630000000004</v>
      </c>
      <c r="D99" s="61">
        <v>27.644266999999999</v>
      </c>
      <c r="E99" s="61">
        <v>115.999999</v>
      </c>
      <c r="F99" s="61">
        <v>7.6790000000000003</v>
      </c>
      <c r="G99" s="61">
        <v>0</v>
      </c>
      <c r="H99" s="61">
        <v>0</v>
      </c>
    </row>
    <row r="100" spans="1:8" ht="26.25" x14ac:dyDescent="0.25">
      <c r="A100" s="59" t="s">
        <v>53</v>
      </c>
      <c r="B100" s="60" t="s">
        <v>54</v>
      </c>
      <c r="C100" s="49">
        <v>659.54370900000004</v>
      </c>
      <c r="D100" s="61">
        <v>2374.355947</v>
      </c>
      <c r="E100" s="61">
        <v>2431.1674720000001</v>
      </c>
      <c r="F100" s="61">
        <v>193.27</v>
      </c>
      <c r="G100" s="61">
        <v>41.921999999999997</v>
      </c>
      <c r="H100" s="61">
        <v>1527.664</v>
      </c>
    </row>
    <row r="101" spans="1:8" ht="26.25" x14ac:dyDescent="0.25">
      <c r="A101" s="59" t="s">
        <v>59</v>
      </c>
      <c r="B101" s="60" t="s">
        <v>54</v>
      </c>
      <c r="C101" s="49">
        <v>522.09684800000002</v>
      </c>
      <c r="D101" s="61">
        <v>1879.547049</v>
      </c>
      <c r="E101" s="61">
        <v>1917</v>
      </c>
      <c r="F101" s="61">
        <v>118.244</v>
      </c>
      <c r="G101" s="61">
        <v>44.168999999999997</v>
      </c>
      <c r="H101" s="61">
        <v>1294.8599999999999</v>
      </c>
    </row>
    <row r="102" spans="1:8" ht="26.25" x14ac:dyDescent="0.25">
      <c r="A102" s="59" t="s">
        <v>56</v>
      </c>
      <c r="B102" s="60" t="s">
        <v>47</v>
      </c>
      <c r="C102" s="49">
        <v>574.83779800000002</v>
      </c>
      <c r="D102" s="61">
        <v>2069.4148690000002</v>
      </c>
      <c r="E102" s="61">
        <v>1558</v>
      </c>
      <c r="F102" s="61">
        <v>98.266000000000005</v>
      </c>
      <c r="G102" s="61">
        <v>112.732</v>
      </c>
      <c r="H102" s="61">
        <v>1309.8219999999999</v>
      </c>
    </row>
    <row r="103" spans="1:8" ht="26.25" x14ac:dyDescent="0.25">
      <c r="A103" s="59" t="s">
        <v>58</v>
      </c>
      <c r="B103" s="60" t="s">
        <v>54</v>
      </c>
      <c r="C103" s="49">
        <v>544.31197599999996</v>
      </c>
      <c r="D103" s="61">
        <v>1959.5247099999999</v>
      </c>
      <c r="E103" s="61">
        <v>2681.9999979999998</v>
      </c>
      <c r="F103" s="61">
        <v>140.01400000000001</v>
      </c>
      <c r="G103" s="61">
        <v>3.2000000000000001E-2</v>
      </c>
      <c r="H103" s="61">
        <v>1455.3610000000001</v>
      </c>
    </row>
    <row r="104" spans="1:8" ht="26.25" x14ac:dyDescent="0.25">
      <c r="A104" s="59" t="s">
        <v>110</v>
      </c>
      <c r="B104" s="60" t="s">
        <v>71</v>
      </c>
      <c r="C104" s="49">
        <v>43.098000999999996</v>
      </c>
      <c r="D104" s="61">
        <v>155.15280300000001</v>
      </c>
      <c r="E104" s="61">
        <v>23</v>
      </c>
      <c r="F104" s="61">
        <v>1.256</v>
      </c>
      <c r="G104" s="61">
        <v>41.841999999999999</v>
      </c>
      <c r="H104" s="61">
        <v>0</v>
      </c>
    </row>
    <row r="105" spans="1:8" ht="26.25" x14ac:dyDescent="0.25">
      <c r="A105" s="59" t="s">
        <v>86</v>
      </c>
      <c r="B105" s="60" t="s">
        <v>47</v>
      </c>
      <c r="C105" s="49">
        <v>105.411374</v>
      </c>
      <c r="D105" s="61">
        <v>379.48094600000002</v>
      </c>
      <c r="E105" s="61">
        <v>254</v>
      </c>
      <c r="F105" s="61">
        <v>16.960999999999999</v>
      </c>
      <c r="G105" s="61">
        <v>88.45</v>
      </c>
      <c r="H105" s="61">
        <v>0</v>
      </c>
    </row>
    <row r="106" spans="1:8" x14ac:dyDescent="0.25">
      <c r="A106" s="59" t="s">
        <v>109</v>
      </c>
      <c r="B106" s="60" t="s">
        <v>52</v>
      </c>
      <c r="C106" s="49">
        <v>51.235025999999998</v>
      </c>
      <c r="D106" s="61">
        <v>184.44609399999999</v>
      </c>
      <c r="E106" s="61">
        <v>109.999999</v>
      </c>
      <c r="F106" s="61">
        <v>0</v>
      </c>
      <c r="G106" s="61">
        <v>51.234999999999999</v>
      </c>
      <c r="H106" s="61">
        <v>0</v>
      </c>
    </row>
    <row r="107" spans="1:8" x14ac:dyDescent="0.25">
      <c r="A107" s="59" t="s">
        <v>102</v>
      </c>
      <c r="B107" s="60" t="s">
        <v>54</v>
      </c>
      <c r="C107" s="49">
        <v>74.657150000000001</v>
      </c>
      <c r="D107" s="61">
        <v>268.76573999999999</v>
      </c>
      <c r="E107" s="61">
        <v>252.00000199999999</v>
      </c>
      <c r="F107" s="61">
        <v>12.542</v>
      </c>
      <c r="G107" s="61">
        <v>62.115000000000002</v>
      </c>
      <c r="H107" s="61">
        <v>0</v>
      </c>
    </row>
    <row r="108" spans="1:8" ht="26.25" x14ac:dyDescent="0.25">
      <c r="A108" s="59" t="s">
        <v>48</v>
      </c>
      <c r="B108" s="60" t="s">
        <v>49</v>
      </c>
      <c r="C108" s="49">
        <v>431.72299199999998</v>
      </c>
      <c r="D108" s="61">
        <v>1554.202771</v>
      </c>
      <c r="E108" s="61">
        <v>4580</v>
      </c>
      <c r="F108" s="61">
        <v>431.72300000000001</v>
      </c>
      <c r="G108" s="61">
        <v>0</v>
      </c>
      <c r="H108" s="61">
        <v>2777</v>
      </c>
    </row>
  </sheetData>
  <autoFilter ref="A3:H3">
    <sortState ref="A4:H108">
      <sortCondition ref="A3"/>
    </sortState>
  </autoFilter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>
      <selection activeCell="J8" sqref="J8"/>
    </sheetView>
  </sheetViews>
  <sheetFormatPr defaultRowHeight="15" x14ac:dyDescent="0.25"/>
  <cols>
    <col min="1" max="1" width="35.85546875" customWidth="1"/>
  </cols>
  <sheetData>
    <row r="1" spans="1:8" x14ac:dyDescent="0.25">
      <c r="A1" s="118" t="s">
        <v>201</v>
      </c>
      <c r="B1" s="118"/>
      <c r="C1" s="118"/>
      <c r="D1" s="118"/>
      <c r="E1" s="118"/>
      <c r="F1" s="118"/>
      <c r="G1" s="118"/>
      <c r="H1" s="118"/>
    </row>
    <row r="3" spans="1:8" ht="38.25" x14ac:dyDescent="0.25">
      <c r="A3" s="62" t="s">
        <v>44</v>
      </c>
      <c r="B3" s="62" t="s">
        <v>45</v>
      </c>
      <c r="C3" s="62" t="s">
        <v>190</v>
      </c>
      <c r="D3" s="62" t="s">
        <v>191</v>
      </c>
      <c r="E3" s="62" t="s">
        <v>192</v>
      </c>
      <c r="F3" s="62" t="s">
        <v>193</v>
      </c>
      <c r="G3" s="62" t="s">
        <v>194</v>
      </c>
      <c r="H3" s="62" t="s">
        <v>195</v>
      </c>
    </row>
    <row r="4" spans="1:8" ht="39" x14ac:dyDescent="0.25">
      <c r="A4" s="64" t="s">
        <v>46</v>
      </c>
      <c r="B4" s="65" t="s">
        <v>47</v>
      </c>
      <c r="C4" s="66">
        <v>1825.056049</v>
      </c>
      <c r="D4" s="66">
        <v>6570.2025739999999</v>
      </c>
      <c r="E4" s="66">
        <v>2497.9999979999998</v>
      </c>
      <c r="F4" s="66">
        <v>456.10500000000002</v>
      </c>
      <c r="G4" s="66">
        <v>0</v>
      </c>
      <c r="H4" s="66">
        <v>4928.2250000000004</v>
      </c>
    </row>
    <row r="5" spans="1:8" ht="26.25" x14ac:dyDescent="0.25">
      <c r="A5" s="63" t="s">
        <v>121</v>
      </c>
      <c r="B5" s="65" t="s">
        <v>67</v>
      </c>
      <c r="C5" s="66">
        <v>9.4239999999999995</v>
      </c>
      <c r="D5" s="66">
        <v>33.926400000000001</v>
      </c>
      <c r="E5" s="66">
        <v>0</v>
      </c>
      <c r="F5" s="66">
        <v>9.4239999999999995</v>
      </c>
      <c r="G5" s="66">
        <v>0</v>
      </c>
      <c r="H5" s="66">
        <v>0</v>
      </c>
    </row>
    <row r="6" spans="1:8" ht="26.25" x14ac:dyDescent="0.25">
      <c r="A6" s="64" t="s">
        <v>66</v>
      </c>
      <c r="B6" s="65" t="s">
        <v>67</v>
      </c>
      <c r="C6" s="66">
        <v>90.218999999999994</v>
      </c>
      <c r="D6" s="66">
        <v>324.78840000000002</v>
      </c>
      <c r="E6" s="66">
        <v>0</v>
      </c>
      <c r="F6" s="66">
        <v>90.218999999999994</v>
      </c>
      <c r="G6" s="66">
        <v>0</v>
      </c>
      <c r="H6" s="66">
        <v>0</v>
      </c>
    </row>
    <row r="7" spans="1:8" ht="26.25" x14ac:dyDescent="0.25">
      <c r="A7" s="64" t="s">
        <v>72</v>
      </c>
      <c r="B7" s="65" t="s">
        <v>67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982.78200000000004</v>
      </c>
    </row>
    <row r="8" spans="1:8" ht="26.25" x14ac:dyDescent="0.25">
      <c r="A8" s="64" t="s">
        <v>103</v>
      </c>
      <c r="B8" s="65" t="s">
        <v>89</v>
      </c>
      <c r="C8" s="66">
        <v>65.348879999999994</v>
      </c>
      <c r="D8" s="66">
        <v>235.255968</v>
      </c>
      <c r="E8" s="66">
        <v>468.999999</v>
      </c>
      <c r="F8" s="66">
        <v>0.61</v>
      </c>
      <c r="G8" s="66">
        <v>64.739000000000004</v>
      </c>
      <c r="H8" s="66">
        <v>0</v>
      </c>
    </row>
    <row r="9" spans="1:8" ht="26.25" x14ac:dyDescent="0.25">
      <c r="A9" s="64" t="s">
        <v>108</v>
      </c>
      <c r="B9" s="65" t="s">
        <v>89</v>
      </c>
      <c r="C9" s="66">
        <v>60.990572</v>
      </c>
      <c r="D9" s="66">
        <v>219.56605999999999</v>
      </c>
      <c r="E9" s="66">
        <v>557.000001</v>
      </c>
      <c r="F9" s="66">
        <v>0.82399999999999995</v>
      </c>
      <c r="G9" s="66">
        <v>60.167000000000002</v>
      </c>
      <c r="H9" s="66">
        <v>0</v>
      </c>
    </row>
    <row r="10" spans="1:8" ht="26.25" x14ac:dyDescent="0.25">
      <c r="A10" s="64" t="s">
        <v>74</v>
      </c>
      <c r="B10" s="65" t="s">
        <v>47</v>
      </c>
      <c r="C10" s="66">
        <v>194.34989400000001</v>
      </c>
      <c r="D10" s="66">
        <v>699.65961900000002</v>
      </c>
      <c r="E10" s="66">
        <v>2626.0000020000002</v>
      </c>
      <c r="F10" s="66">
        <v>40.508000000000003</v>
      </c>
      <c r="G10" s="66">
        <v>153.84100000000001</v>
      </c>
      <c r="H10" s="66">
        <v>0</v>
      </c>
    </row>
    <row r="11" spans="1:8" ht="26.25" x14ac:dyDescent="0.25">
      <c r="A11" s="64" t="s">
        <v>57</v>
      </c>
      <c r="B11" s="65" t="s">
        <v>47</v>
      </c>
      <c r="C11" s="66">
        <v>639.53293199999996</v>
      </c>
      <c r="D11" s="66">
        <v>2302.3187520000001</v>
      </c>
      <c r="E11" s="66">
        <v>7985.0000010000003</v>
      </c>
      <c r="F11" s="66">
        <v>15.63</v>
      </c>
      <c r="G11" s="66">
        <v>0</v>
      </c>
      <c r="H11" s="66">
        <v>2246.0509999999999</v>
      </c>
    </row>
    <row r="12" spans="1:8" ht="26.25" x14ac:dyDescent="0.25">
      <c r="A12" s="64" t="s">
        <v>62</v>
      </c>
      <c r="B12" s="65" t="s">
        <v>47</v>
      </c>
      <c r="C12" s="66">
        <v>245.628084</v>
      </c>
      <c r="D12" s="66">
        <v>884.26210300000002</v>
      </c>
      <c r="E12" s="66">
        <v>5538</v>
      </c>
      <c r="F12" s="66">
        <v>11.244999999999999</v>
      </c>
      <c r="G12" s="66">
        <v>0</v>
      </c>
      <c r="H12" s="66">
        <v>843.78</v>
      </c>
    </row>
    <row r="13" spans="1:8" ht="26.25" x14ac:dyDescent="0.25">
      <c r="A13" s="64" t="s">
        <v>64</v>
      </c>
      <c r="B13" s="65" t="s">
        <v>47</v>
      </c>
      <c r="C13" s="66">
        <v>423.10465099999999</v>
      </c>
      <c r="D13" s="66">
        <v>1523.176344</v>
      </c>
      <c r="E13" s="66">
        <v>5117</v>
      </c>
      <c r="F13" s="66">
        <v>10.624000000000001</v>
      </c>
      <c r="G13" s="66">
        <v>0</v>
      </c>
      <c r="H13" s="66">
        <v>1484.93</v>
      </c>
    </row>
    <row r="14" spans="1:8" ht="26.25" x14ac:dyDescent="0.25">
      <c r="A14" s="64" t="s">
        <v>61</v>
      </c>
      <c r="B14" s="65" t="s">
        <v>47</v>
      </c>
      <c r="C14" s="66">
        <v>435.98752899999999</v>
      </c>
      <c r="D14" s="66">
        <v>1569.5560989999999</v>
      </c>
      <c r="E14" s="66">
        <v>5492</v>
      </c>
      <c r="F14" s="66">
        <v>10.201000000000001</v>
      </c>
      <c r="G14" s="66">
        <v>0</v>
      </c>
      <c r="H14" s="66">
        <v>1532.8330000000001</v>
      </c>
    </row>
    <row r="15" spans="1:8" ht="26.25" x14ac:dyDescent="0.25">
      <c r="A15" s="64" t="s">
        <v>65</v>
      </c>
      <c r="B15" s="65" t="s">
        <v>47</v>
      </c>
      <c r="C15" s="66">
        <v>417.65869600000002</v>
      </c>
      <c r="D15" s="66">
        <v>1503.5729060000001</v>
      </c>
      <c r="E15" s="66">
        <v>5302</v>
      </c>
      <c r="F15" s="66">
        <v>9.8330000000000002</v>
      </c>
      <c r="G15" s="66">
        <v>0</v>
      </c>
      <c r="H15" s="66">
        <v>1468.174</v>
      </c>
    </row>
    <row r="16" spans="1:8" ht="26.25" x14ac:dyDescent="0.25">
      <c r="A16" s="64" t="s">
        <v>55</v>
      </c>
      <c r="B16" s="65" t="s">
        <v>54</v>
      </c>
      <c r="C16" s="66">
        <v>635.46197700000005</v>
      </c>
      <c r="D16" s="66">
        <v>2287.6633120000001</v>
      </c>
      <c r="E16" s="66">
        <v>9605</v>
      </c>
      <c r="F16" s="66">
        <v>13.714</v>
      </c>
      <c r="G16" s="66">
        <v>0</v>
      </c>
      <c r="H16" s="66">
        <v>2238.2930000000001</v>
      </c>
    </row>
    <row r="17" spans="1:8" ht="26.25" x14ac:dyDescent="0.25">
      <c r="A17" s="64" t="s">
        <v>80</v>
      </c>
      <c r="B17" s="65" t="s">
        <v>47</v>
      </c>
      <c r="C17" s="66">
        <v>136.71991499999999</v>
      </c>
      <c r="D17" s="66">
        <v>492.19309700000002</v>
      </c>
      <c r="E17" s="66">
        <v>1962</v>
      </c>
      <c r="F17" s="66">
        <v>2.1850000000000001</v>
      </c>
      <c r="G17" s="66">
        <v>0</v>
      </c>
      <c r="H17" s="66">
        <v>484.327</v>
      </c>
    </row>
    <row r="18" spans="1:8" ht="26.25" x14ac:dyDescent="0.25">
      <c r="A18" s="64" t="s">
        <v>140</v>
      </c>
      <c r="B18" s="65" t="s">
        <v>47</v>
      </c>
      <c r="C18" s="66">
        <v>1.0789979999999999</v>
      </c>
      <c r="D18" s="66">
        <v>3.8843920000000001</v>
      </c>
      <c r="E18" s="66">
        <v>1830</v>
      </c>
      <c r="F18" s="66">
        <v>1.079</v>
      </c>
      <c r="G18" s="66">
        <v>0</v>
      </c>
      <c r="H18" s="66">
        <v>0</v>
      </c>
    </row>
    <row r="19" spans="1:8" ht="26.25" x14ac:dyDescent="0.25">
      <c r="A19" s="64" t="s">
        <v>139</v>
      </c>
      <c r="B19" s="65" t="s">
        <v>47</v>
      </c>
      <c r="C19" s="66">
        <v>0.689994</v>
      </c>
      <c r="D19" s="66">
        <v>2.483978</v>
      </c>
      <c r="E19" s="66">
        <v>2670.0000020000002</v>
      </c>
      <c r="F19" s="66">
        <v>0.69</v>
      </c>
      <c r="G19" s="66">
        <v>0</v>
      </c>
      <c r="H19" s="66">
        <v>0</v>
      </c>
    </row>
    <row r="20" spans="1:8" ht="26.25" x14ac:dyDescent="0.25">
      <c r="A20" s="64" t="s">
        <v>138</v>
      </c>
      <c r="B20" s="65" t="s">
        <v>47</v>
      </c>
      <c r="C20" s="66">
        <v>1.7669919999999999</v>
      </c>
      <c r="D20" s="66">
        <v>6.3611709999999997</v>
      </c>
      <c r="E20" s="66">
        <v>2056</v>
      </c>
      <c r="F20" s="66">
        <v>1.7669999999999999</v>
      </c>
      <c r="G20" s="66">
        <v>0</v>
      </c>
      <c r="H20" s="66">
        <v>0</v>
      </c>
    </row>
    <row r="21" spans="1:8" ht="26.25" x14ac:dyDescent="0.25">
      <c r="A21" s="64" t="s">
        <v>137</v>
      </c>
      <c r="B21" s="65" t="s">
        <v>47</v>
      </c>
      <c r="C21" s="66">
        <v>2.4939879999999999</v>
      </c>
      <c r="D21" s="66">
        <v>8.9783570000000008</v>
      </c>
      <c r="E21" s="66">
        <v>2176.0000030000001</v>
      </c>
      <c r="F21" s="66">
        <v>2.4940000000000002</v>
      </c>
      <c r="G21" s="66">
        <v>0</v>
      </c>
      <c r="H21" s="66">
        <v>0</v>
      </c>
    </row>
    <row r="22" spans="1:8" ht="26.25" x14ac:dyDescent="0.25">
      <c r="A22" s="64" t="s">
        <v>132</v>
      </c>
      <c r="B22" s="65" t="s">
        <v>47</v>
      </c>
      <c r="C22" s="66">
        <v>4.1279880000000002</v>
      </c>
      <c r="D22" s="66">
        <v>14.860757</v>
      </c>
      <c r="E22" s="66">
        <v>2828.999996</v>
      </c>
      <c r="F22" s="66">
        <v>4.1280000000000001</v>
      </c>
      <c r="G22" s="66">
        <v>0</v>
      </c>
      <c r="H22" s="66">
        <v>0</v>
      </c>
    </row>
    <row r="23" spans="1:8" ht="26.25" x14ac:dyDescent="0.25">
      <c r="A23" s="64" t="s">
        <v>69</v>
      </c>
      <c r="B23" s="65" t="s">
        <v>47</v>
      </c>
      <c r="C23" s="66">
        <v>325.735412</v>
      </c>
      <c r="D23" s="66">
        <v>1172.647279</v>
      </c>
      <c r="E23" s="66">
        <v>3186</v>
      </c>
      <c r="F23" s="66">
        <v>4.7359999999999998</v>
      </c>
      <c r="G23" s="66">
        <v>0</v>
      </c>
      <c r="H23" s="66">
        <v>1155.598</v>
      </c>
    </row>
    <row r="24" spans="1:8" ht="26.25" x14ac:dyDescent="0.25">
      <c r="A24" s="64" t="s">
        <v>73</v>
      </c>
      <c r="B24" s="65" t="s">
        <v>52</v>
      </c>
      <c r="C24" s="66">
        <v>284.599738</v>
      </c>
      <c r="D24" s="66">
        <v>1024.558059</v>
      </c>
      <c r="E24" s="66">
        <v>2891</v>
      </c>
      <c r="F24" s="66">
        <v>4.0170000000000003</v>
      </c>
      <c r="G24" s="66">
        <v>0</v>
      </c>
      <c r="H24" s="66">
        <v>1010.097</v>
      </c>
    </row>
    <row r="25" spans="1:8" ht="26.25" x14ac:dyDescent="0.25">
      <c r="A25" s="64" t="s">
        <v>75</v>
      </c>
      <c r="B25" s="65" t="s">
        <v>49</v>
      </c>
      <c r="C25" s="66">
        <v>191.19798299999999</v>
      </c>
      <c r="D25" s="66">
        <v>688.31193900000005</v>
      </c>
      <c r="E25" s="66">
        <v>845</v>
      </c>
      <c r="F25" s="66">
        <v>3.42</v>
      </c>
      <c r="G25" s="66">
        <v>0</v>
      </c>
      <c r="H25" s="66">
        <v>676</v>
      </c>
    </row>
    <row r="26" spans="1:8" ht="26.25" x14ac:dyDescent="0.25">
      <c r="A26" s="64" t="s">
        <v>104</v>
      </c>
      <c r="B26" s="65" t="s">
        <v>47</v>
      </c>
      <c r="C26" s="66">
        <v>87.166644000000005</v>
      </c>
      <c r="D26" s="66">
        <v>313.80111599999998</v>
      </c>
      <c r="E26" s="66">
        <v>238.999999</v>
      </c>
      <c r="F26" s="66">
        <v>14.079000000000001</v>
      </c>
      <c r="G26" s="66">
        <v>0</v>
      </c>
      <c r="H26" s="66">
        <v>263.11599999999999</v>
      </c>
    </row>
    <row r="27" spans="1:8" ht="26.25" x14ac:dyDescent="0.25">
      <c r="A27" s="64" t="s">
        <v>146</v>
      </c>
      <c r="B27" s="65" t="s">
        <v>67</v>
      </c>
      <c r="C27" s="66">
        <v>0.38799699999999998</v>
      </c>
      <c r="D27" s="66">
        <v>1.3967890000000001</v>
      </c>
      <c r="E27" s="66">
        <v>0</v>
      </c>
      <c r="F27" s="66">
        <v>0.38800000000000001</v>
      </c>
      <c r="G27" s="66">
        <v>0</v>
      </c>
      <c r="H27" s="66">
        <v>0</v>
      </c>
    </row>
    <row r="28" spans="1:8" ht="26.25" x14ac:dyDescent="0.25">
      <c r="A28" s="64" t="s">
        <v>92</v>
      </c>
      <c r="B28" s="65" t="s">
        <v>47</v>
      </c>
      <c r="C28" s="66">
        <v>103.915942</v>
      </c>
      <c r="D28" s="66">
        <v>374.09739100000002</v>
      </c>
      <c r="E28" s="66">
        <v>195.999999</v>
      </c>
      <c r="F28" s="66">
        <v>21.018000000000001</v>
      </c>
      <c r="G28" s="66">
        <v>82.897999999999996</v>
      </c>
      <c r="H28" s="66">
        <v>0</v>
      </c>
    </row>
    <row r="29" spans="1:8" ht="26.25" x14ac:dyDescent="0.25">
      <c r="A29" s="64" t="s">
        <v>127</v>
      </c>
      <c r="B29" s="65" t="s">
        <v>71</v>
      </c>
      <c r="C29" s="66">
        <v>7.7769909999999998</v>
      </c>
      <c r="D29" s="66">
        <v>27.997167999999999</v>
      </c>
      <c r="E29" s="66">
        <v>0</v>
      </c>
      <c r="F29" s="66">
        <v>7.7770000000000001</v>
      </c>
      <c r="G29" s="66">
        <v>0</v>
      </c>
      <c r="H29" s="66">
        <v>0</v>
      </c>
    </row>
    <row r="30" spans="1:8" ht="26.25" x14ac:dyDescent="0.25">
      <c r="A30" s="64" t="s">
        <v>114</v>
      </c>
      <c r="B30" s="65" t="s">
        <v>71</v>
      </c>
      <c r="C30" s="66">
        <v>27.630693000000001</v>
      </c>
      <c r="D30" s="66">
        <v>99.470495</v>
      </c>
      <c r="E30" s="66">
        <v>0</v>
      </c>
      <c r="F30" s="66">
        <v>0.68500000000000005</v>
      </c>
      <c r="G30" s="66">
        <v>26.946000000000002</v>
      </c>
      <c r="H30" s="66">
        <v>0</v>
      </c>
    </row>
    <row r="31" spans="1:8" ht="26.25" x14ac:dyDescent="0.25">
      <c r="A31" s="64" t="s">
        <v>122</v>
      </c>
      <c r="B31" s="65" t="s">
        <v>71</v>
      </c>
      <c r="C31" s="66">
        <v>13.113503</v>
      </c>
      <c r="D31" s="66">
        <v>47.208610999999998</v>
      </c>
      <c r="E31" s="66">
        <v>0</v>
      </c>
      <c r="F31" s="66">
        <v>1.083</v>
      </c>
      <c r="G31" s="66">
        <v>12.031000000000001</v>
      </c>
      <c r="H31" s="66">
        <v>0</v>
      </c>
    </row>
    <row r="32" spans="1:8" ht="26.25" x14ac:dyDescent="0.25">
      <c r="A32" s="64" t="s">
        <v>125</v>
      </c>
      <c r="B32" s="65" t="s">
        <v>71</v>
      </c>
      <c r="C32" s="66">
        <v>15.139253</v>
      </c>
      <c r="D32" s="66">
        <v>54.501311000000001</v>
      </c>
      <c r="E32" s="66">
        <v>4</v>
      </c>
      <c r="F32" s="66">
        <v>0.189</v>
      </c>
      <c r="G32" s="66">
        <v>14.95</v>
      </c>
      <c r="H32" s="66">
        <v>0</v>
      </c>
    </row>
    <row r="33" spans="1:8" x14ac:dyDescent="0.25">
      <c r="A33" s="63" t="s">
        <v>119</v>
      </c>
      <c r="B33" s="65" t="s">
        <v>67</v>
      </c>
      <c r="C33" s="66">
        <v>14.528</v>
      </c>
      <c r="D33" s="66">
        <v>52.300800000000002</v>
      </c>
      <c r="E33" s="66">
        <v>0</v>
      </c>
      <c r="F33" s="66">
        <v>14.528</v>
      </c>
      <c r="G33" s="66">
        <v>0</v>
      </c>
      <c r="H33" s="66">
        <v>0</v>
      </c>
    </row>
    <row r="34" spans="1:8" ht="26.25" x14ac:dyDescent="0.25">
      <c r="A34" s="64" t="s">
        <v>76</v>
      </c>
      <c r="B34" s="65" t="s">
        <v>47</v>
      </c>
      <c r="C34" s="66">
        <v>170.659863</v>
      </c>
      <c r="D34" s="66">
        <v>614.37571000000003</v>
      </c>
      <c r="E34" s="66">
        <v>0</v>
      </c>
      <c r="F34" s="66">
        <v>91.887</v>
      </c>
      <c r="G34" s="66">
        <v>0</v>
      </c>
      <c r="H34" s="66">
        <v>283.58100000000002</v>
      </c>
    </row>
    <row r="35" spans="1:8" ht="26.25" x14ac:dyDescent="0.25">
      <c r="A35" s="64" t="s">
        <v>134</v>
      </c>
      <c r="B35" s="65" t="s">
        <v>67</v>
      </c>
      <c r="C35" s="66">
        <v>0.80599699999999996</v>
      </c>
      <c r="D35" s="66">
        <v>2.901589</v>
      </c>
      <c r="E35" s="66">
        <v>0</v>
      </c>
      <c r="F35" s="66">
        <v>0.80600000000000005</v>
      </c>
      <c r="G35" s="66">
        <v>0</v>
      </c>
      <c r="H35" s="66">
        <v>0</v>
      </c>
    </row>
    <row r="36" spans="1:8" ht="39" x14ac:dyDescent="0.25">
      <c r="A36" s="64" t="s">
        <v>51</v>
      </c>
      <c r="B36" s="65" t="s">
        <v>52</v>
      </c>
      <c r="C36" s="66">
        <v>1205.1320109999999</v>
      </c>
      <c r="D36" s="66">
        <v>4338.4744380000002</v>
      </c>
      <c r="E36" s="66">
        <v>1272.999998</v>
      </c>
      <c r="F36" s="66">
        <v>331.61099999999999</v>
      </c>
      <c r="G36" s="66">
        <v>0</v>
      </c>
      <c r="H36" s="66">
        <v>3144.6750000000002</v>
      </c>
    </row>
    <row r="37" spans="1:8" ht="26.25" x14ac:dyDescent="0.25">
      <c r="A37" s="64" t="s">
        <v>50</v>
      </c>
      <c r="B37" s="65" t="s">
        <v>47</v>
      </c>
      <c r="C37" s="66">
        <v>979.999999</v>
      </c>
      <c r="D37" s="66">
        <v>3527.999996</v>
      </c>
      <c r="E37" s="66">
        <v>7.3421050000000001</v>
      </c>
      <c r="F37" s="66">
        <v>256</v>
      </c>
      <c r="G37" s="66">
        <v>724</v>
      </c>
      <c r="H37" s="66">
        <v>0</v>
      </c>
    </row>
    <row r="38" spans="1:8" ht="26.25" x14ac:dyDescent="0.25">
      <c r="A38" s="64" t="s">
        <v>82</v>
      </c>
      <c r="B38" s="65" t="s">
        <v>47</v>
      </c>
      <c r="C38" s="66">
        <v>111.56962799999999</v>
      </c>
      <c r="D38" s="66">
        <v>401.65066100000001</v>
      </c>
      <c r="E38" s="66">
        <v>0</v>
      </c>
      <c r="F38" s="66">
        <v>6.1689999999999996</v>
      </c>
      <c r="G38" s="66">
        <v>105.401</v>
      </c>
      <c r="H38" s="66">
        <v>0</v>
      </c>
    </row>
    <row r="39" spans="1:8" ht="26.25" x14ac:dyDescent="0.25">
      <c r="A39" s="64" t="s">
        <v>96</v>
      </c>
      <c r="B39" s="65" t="s">
        <v>52</v>
      </c>
      <c r="C39" s="66">
        <v>92.205833999999996</v>
      </c>
      <c r="D39" s="66">
        <v>331.94100200000003</v>
      </c>
      <c r="E39" s="66">
        <v>217.999999</v>
      </c>
      <c r="F39" s="66">
        <v>8.5440000000000005</v>
      </c>
      <c r="G39" s="66">
        <v>83.662000000000006</v>
      </c>
      <c r="H39" s="66">
        <v>0</v>
      </c>
    </row>
    <row r="40" spans="1:8" ht="26.25" x14ac:dyDescent="0.25">
      <c r="A40" s="64" t="s">
        <v>100</v>
      </c>
      <c r="B40" s="65" t="s">
        <v>89</v>
      </c>
      <c r="C40" s="66">
        <v>73.701999999999998</v>
      </c>
      <c r="D40" s="66">
        <v>265.3272</v>
      </c>
      <c r="E40" s="66">
        <v>0</v>
      </c>
      <c r="F40" s="66">
        <v>24.7</v>
      </c>
      <c r="G40" s="66">
        <v>49.002000000000002</v>
      </c>
      <c r="H40" s="66">
        <v>0</v>
      </c>
    </row>
    <row r="41" spans="1:8" ht="26.25" x14ac:dyDescent="0.25">
      <c r="A41" s="64" t="s">
        <v>98</v>
      </c>
      <c r="B41" s="65" t="s">
        <v>67</v>
      </c>
      <c r="C41" s="66">
        <v>49.921999</v>
      </c>
      <c r="D41" s="66">
        <v>179.71919600000001</v>
      </c>
      <c r="E41" s="66">
        <v>0</v>
      </c>
      <c r="F41" s="66">
        <v>57.335000000000001</v>
      </c>
      <c r="G41" s="66">
        <v>0</v>
      </c>
      <c r="H41" s="66">
        <v>0</v>
      </c>
    </row>
    <row r="42" spans="1:8" ht="26.25" x14ac:dyDescent="0.25">
      <c r="A42" s="64" t="s">
        <v>70</v>
      </c>
      <c r="B42" s="65" t="s">
        <v>71</v>
      </c>
      <c r="C42" s="66">
        <v>136.43918400000001</v>
      </c>
      <c r="D42" s="66">
        <v>491.18106299999999</v>
      </c>
      <c r="E42" s="66">
        <v>0</v>
      </c>
      <c r="F42" s="66">
        <v>11</v>
      </c>
      <c r="G42" s="66">
        <v>125.43899999999999</v>
      </c>
      <c r="H42" s="66">
        <v>0</v>
      </c>
    </row>
    <row r="43" spans="1:8" ht="26.25" x14ac:dyDescent="0.25">
      <c r="A43" s="64" t="s">
        <v>112</v>
      </c>
      <c r="B43" s="65" t="s">
        <v>67</v>
      </c>
      <c r="C43" s="66">
        <v>36.977345</v>
      </c>
      <c r="D43" s="66">
        <v>133.11844199999999</v>
      </c>
      <c r="E43" s="66">
        <v>0</v>
      </c>
      <c r="F43" s="66">
        <v>0</v>
      </c>
      <c r="G43" s="66">
        <v>36.976999999999997</v>
      </c>
      <c r="H43" s="66">
        <v>0</v>
      </c>
    </row>
    <row r="44" spans="1:8" ht="26.25" x14ac:dyDescent="0.25">
      <c r="A44" s="64" t="s">
        <v>135</v>
      </c>
      <c r="B44" s="65" t="s">
        <v>67</v>
      </c>
      <c r="C44" s="66">
        <v>3</v>
      </c>
      <c r="D44" s="66">
        <v>10.8</v>
      </c>
      <c r="E44" s="66">
        <v>0</v>
      </c>
      <c r="F44" s="66">
        <v>3</v>
      </c>
      <c r="G44" s="66">
        <v>0</v>
      </c>
      <c r="H44" s="66">
        <v>0</v>
      </c>
    </row>
    <row r="45" spans="1:8" ht="26.25" x14ac:dyDescent="0.25">
      <c r="A45" s="64" t="s">
        <v>115</v>
      </c>
      <c r="B45" s="65" t="s">
        <v>54</v>
      </c>
      <c r="C45" s="66">
        <v>4.9999979999999997</v>
      </c>
      <c r="D45" s="66">
        <v>17.999993</v>
      </c>
      <c r="E45" s="66">
        <v>0</v>
      </c>
      <c r="F45" s="66">
        <v>5</v>
      </c>
      <c r="G45" s="66">
        <v>0</v>
      </c>
      <c r="H45" s="66">
        <v>0</v>
      </c>
    </row>
    <row r="46" spans="1:8" ht="26.25" x14ac:dyDescent="0.25">
      <c r="A46" s="64" t="s">
        <v>90</v>
      </c>
      <c r="B46" s="65" t="s">
        <v>67</v>
      </c>
      <c r="C46" s="66">
        <v>73</v>
      </c>
      <c r="D46" s="66">
        <v>262.8</v>
      </c>
      <c r="E46" s="66">
        <v>5462</v>
      </c>
      <c r="F46" s="66">
        <v>73</v>
      </c>
      <c r="G46" s="66">
        <v>0</v>
      </c>
      <c r="H46" s="66">
        <v>0</v>
      </c>
    </row>
    <row r="47" spans="1:8" ht="26.25" x14ac:dyDescent="0.25">
      <c r="A47" s="64" t="s">
        <v>85</v>
      </c>
      <c r="B47" s="65" t="s">
        <v>47</v>
      </c>
      <c r="C47" s="66">
        <v>123.26600500000001</v>
      </c>
      <c r="D47" s="66">
        <v>443.75762300000002</v>
      </c>
      <c r="E47" s="66">
        <v>493.00000199999999</v>
      </c>
      <c r="F47" s="66">
        <v>7.7359999999999998</v>
      </c>
      <c r="G47" s="66">
        <v>4.3310000000000004</v>
      </c>
      <c r="H47" s="66">
        <v>400.31700000000001</v>
      </c>
    </row>
    <row r="48" spans="1:8" ht="26.25" x14ac:dyDescent="0.25">
      <c r="A48" s="64" t="s">
        <v>84</v>
      </c>
      <c r="B48" s="65" t="s">
        <v>54</v>
      </c>
      <c r="C48" s="66">
        <v>150.401026</v>
      </c>
      <c r="D48" s="66">
        <v>541.44409800000005</v>
      </c>
      <c r="E48" s="66">
        <v>571</v>
      </c>
      <c r="F48" s="66">
        <v>28.826000000000001</v>
      </c>
      <c r="G48" s="66">
        <v>0</v>
      </c>
      <c r="H48" s="66">
        <v>437.67</v>
      </c>
    </row>
    <row r="49" spans="1:8" ht="26.25" x14ac:dyDescent="0.25">
      <c r="A49" s="64" t="s">
        <v>83</v>
      </c>
      <c r="B49" s="65" t="s">
        <v>47</v>
      </c>
      <c r="C49" s="66">
        <v>130.32783699999999</v>
      </c>
      <c r="D49" s="66">
        <v>469.17901599999999</v>
      </c>
      <c r="E49" s="66">
        <v>560.000001</v>
      </c>
      <c r="F49" s="66">
        <v>18.934000000000001</v>
      </c>
      <c r="G49" s="66">
        <v>6.3780000000000001</v>
      </c>
      <c r="H49" s="66">
        <v>378.05700000000002</v>
      </c>
    </row>
    <row r="50" spans="1:8" ht="26.25" x14ac:dyDescent="0.25">
      <c r="A50" s="64" t="s">
        <v>87</v>
      </c>
      <c r="B50" s="65" t="s">
        <v>54</v>
      </c>
      <c r="C50" s="66">
        <v>102.81956</v>
      </c>
      <c r="D50" s="66">
        <v>370.14961299999999</v>
      </c>
      <c r="E50" s="66">
        <v>702</v>
      </c>
      <c r="F50" s="66">
        <v>17.37</v>
      </c>
      <c r="G50" s="66">
        <v>4.1630000000000003</v>
      </c>
      <c r="H50" s="66">
        <v>292.63400000000001</v>
      </c>
    </row>
    <row r="51" spans="1:8" ht="26.25" x14ac:dyDescent="0.25">
      <c r="A51" s="64" t="s">
        <v>79</v>
      </c>
      <c r="B51" s="65" t="s">
        <v>52</v>
      </c>
      <c r="C51" s="66">
        <v>145.047616</v>
      </c>
      <c r="D51" s="66">
        <v>522.17141800000002</v>
      </c>
      <c r="E51" s="66">
        <v>239.99999800000001</v>
      </c>
      <c r="F51" s="66">
        <v>14.349</v>
      </c>
      <c r="G51" s="66">
        <v>130.69800000000001</v>
      </c>
      <c r="H51" s="66">
        <v>0</v>
      </c>
    </row>
    <row r="52" spans="1:8" ht="26.25" x14ac:dyDescent="0.25">
      <c r="A52" s="64" t="s">
        <v>88</v>
      </c>
      <c r="B52" s="65" t="s">
        <v>89</v>
      </c>
      <c r="C52" s="66">
        <v>97.885647000000006</v>
      </c>
      <c r="D52" s="66">
        <v>352.388329</v>
      </c>
      <c r="E52" s="66">
        <v>0</v>
      </c>
      <c r="F52" s="66">
        <v>11.484999999999999</v>
      </c>
      <c r="G52" s="66">
        <v>86.400999999999996</v>
      </c>
      <c r="H52" s="66">
        <v>0</v>
      </c>
    </row>
    <row r="53" spans="1:8" ht="26.25" x14ac:dyDescent="0.25">
      <c r="A53" s="64" t="s">
        <v>77</v>
      </c>
      <c r="B53" s="65" t="s">
        <v>47</v>
      </c>
      <c r="C53" s="66">
        <v>187.48634699999999</v>
      </c>
      <c r="D53" s="66">
        <v>674.95084899999995</v>
      </c>
      <c r="E53" s="66">
        <v>647.99999800000001</v>
      </c>
      <c r="F53" s="66">
        <v>17.881</v>
      </c>
      <c r="G53" s="66">
        <v>169.60499999999999</v>
      </c>
      <c r="H53" s="66">
        <v>0</v>
      </c>
    </row>
    <row r="54" spans="1:8" ht="26.25" x14ac:dyDescent="0.25">
      <c r="A54" s="64" t="s">
        <v>91</v>
      </c>
      <c r="B54" s="65" t="s">
        <v>67</v>
      </c>
      <c r="C54" s="66">
        <v>113.62915700000001</v>
      </c>
      <c r="D54" s="66">
        <v>409.06556399999999</v>
      </c>
      <c r="E54" s="66">
        <v>1436</v>
      </c>
      <c r="F54" s="66">
        <v>20.997</v>
      </c>
      <c r="G54" s="66">
        <v>1.619</v>
      </c>
      <c r="H54" s="66">
        <v>327.64800000000002</v>
      </c>
    </row>
    <row r="55" spans="1:8" ht="26.25" x14ac:dyDescent="0.25">
      <c r="A55" s="64" t="s">
        <v>81</v>
      </c>
      <c r="B55" s="65" t="s">
        <v>47</v>
      </c>
      <c r="C55" s="66">
        <v>160.40296599999999</v>
      </c>
      <c r="D55" s="66">
        <v>577.44887800000004</v>
      </c>
      <c r="E55" s="66">
        <v>685.000001</v>
      </c>
      <c r="F55" s="66">
        <v>13.816000000000001</v>
      </c>
      <c r="G55" s="66">
        <v>0</v>
      </c>
      <c r="H55" s="66">
        <v>527.71100000000001</v>
      </c>
    </row>
    <row r="56" spans="1:8" ht="26.25" x14ac:dyDescent="0.25">
      <c r="A56" s="64" t="s">
        <v>133</v>
      </c>
      <c r="B56" s="65" t="s">
        <v>67</v>
      </c>
      <c r="C56" s="66">
        <v>2.52</v>
      </c>
      <c r="D56" s="66">
        <v>9.0719999999999992</v>
      </c>
      <c r="E56" s="66">
        <v>0</v>
      </c>
      <c r="F56" s="66">
        <v>2.52</v>
      </c>
      <c r="G56" s="66">
        <v>0</v>
      </c>
      <c r="H56" s="66">
        <v>0</v>
      </c>
    </row>
    <row r="57" spans="1:8" ht="26.25" x14ac:dyDescent="0.25">
      <c r="A57" s="64" t="s">
        <v>97</v>
      </c>
      <c r="B57" s="65" t="s">
        <v>52</v>
      </c>
      <c r="C57" s="66">
        <v>78.786939000000004</v>
      </c>
      <c r="D57" s="66">
        <v>283.63297999999998</v>
      </c>
      <c r="E57" s="66">
        <v>4.0789470000000003</v>
      </c>
      <c r="F57" s="66">
        <v>6.3879999999999999</v>
      </c>
      <c r="G57" s="66">
        <v>72.399000000000001</v>
      </c>
      <c r="H57" s="66">
        <v>0</v>
      </c>
    </row>
    <row r="58" spans="1:8" ht="26.25" x14ac:dyDescent="0.25">
      <c r="A58" s="64" t="s">
        <v>68</v>
      </c>
      <c r="B58" s="65" t="s">
        <v>67</v>
      </c>
      <c r="C58" s="66">
        <v>0.85299700000000001</v>
      </c>
      <c r="D58" s="66">
        <v>3.070789</v>
      </c>
      <c r="E58" s="66">
        <v>4</v>
      </c>
      <c r="F58" s="66">
        <v>0.85299999999999998</v>
      </c>
      <c r="G58" s="66">
        <v>0</v>
      </c>
      <c r="H58" s="66">
        <v>0</v>
      </c>
    </row>
    <row r="59" spans="1:8" ht="26.25" x14ac:dyDescent="0.25">
      <c r="A59" s="64" t="s">
        <v>150</v>
      </c>
      <c r="B59" s="65" t="s">
        <v>67</v>
      </c>
      <c r="C59" s="66">
        <v>4.0998E-2</v>
      </c>
      <c r="D59" s="66">
        <v>0.147593</v>
      </c>
      <c r="E59" s="66">
        <v>0</v>
      </c>
      <c r="F59" s="66">
        <v>4.1000000000000002E-2</v>
      </c>
      <c r="G59" s="66">
        <v>0</v>
      </c>
      <c r="H59" s="66">
        <v>0</v>
      </c>
    </row>
    <row r="60" spans="1:8" ht="26.25" x14ac:dyDescent="0.25">
      <c r="A60" s="64" t="s">
        <v>196</v>
      </c>
      <c r="B60" s="65" t="s">
        <v>52</v>
      </c>
      <c r="C60" s="66">
        <v>0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</row>
    <row r="61" spans="1:8" ht="26.25" x14ac:dyDescent="0.25">
      <c r="A61" s="64" t="s">
        <v>117</v>
      </c>
      <c r="B61" s="65" t="s">
        <v>52</v>
      </c>
      <c r="C61" s="66">
        <v>5.0999639999999999</v>
      </c>
      <c r="D61" s="66">
        <v>18.359870000000001</v>
      </c>
      <c r="E61" s="66">
        <v>47.000000999999997</v>
      </c>
      <c r="F61" s="66">
        <v>5.0999999999999996</v>
      </c>
      <c r="G61" s="66">
        <v>0</v>
      </c>
      <c r="H61" s="66">
        <v>56.052999999999997</v>
      </c>
    </row>
    <row r="62" spans="1:8" ht="26.25" x14ac:dyDescent="0.25">
      <c r="A62" s="64" t="s">
        <v>105</v>
      </c>
      <c r="B62" s="65" t="s">
        <v>47</v>
      </c>
      <c r="C62" s="66">
        <v>200.44138899999999</v>
      </c>
      <c r="D62" s="66">
        <v>721.58539900000005</v>
      </c>
      <c r="E62" s="66">
        <v>136.999999</v>
      </c>
      <c r="F62" s="66">
        <v>7.8860000000000001</v>
      </c>
      <c r="G62" s="66">
        <v>0</v>
      </c>
      <c r="H62" s="66">
        <v>693.19600000000003</v>
      </c>
    </row>
    <row r="63" spans="1:8" ht="26.25" x14ac:dyDescent="0.25">
      <c r="A63" s="64" t="s">
        <v>145</v>
      </c>
      <c r="B63" s="65" t="s">
        <v>67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</row>
    <row r="64" spans="1:8" ht="26.25" x14ac:dyDescent="0.25">
      <c r="A64" s="64" t="s">
        <v>136</v>
      </c>
      <c r="B64" s="65" t="s">
        <v>67</v>
      </c>
      <c r="C64" s="66">
        <v>0.127999</v>
      </c>
      <c r="D64" s="66">
        <v>0.46079599999999998</v>
      </c>
      <c r="E64" s="66">
        <v>1</v>
      </c>
      <c r="F64" s="66">
        <v>0.128</v>
      </c>
      <c r="G64" s="66">
        <v>0</v>
      </c>
      <c r="H64" s="66">
        <v>10.944000000000001</v>
      </c>
    </row>
    <row r="65" spans="1:8" ht="26.25" x14ac:dyDescent="0.25">
      <c r="A65" s="64" t="s">
        <v>99</v>
      </c>
      <c r="B65" s="65" t="s">
        <v>52</v>
      </c>
      <c r="C65" s="66">
        <v>3.0629810000000002</v>
      </c>
      <c r="D65" s="66">
        <v>11.026732000000001</v>
      </c>
      <c r="E65" s="66">
        <v>0</v>
      </c>
      <c r="F65" s="66">
        <v>3.0630000000000002</v>
      </c>
      <c r="G65" s="66">
        <v>0</v>
      </c>
      <c r="H65" s="66">
        <v>0</v>
      </c>
    </row>
    <row r="66" spans="1:8" ht="26.25" x14ac:dyDescent="0.25">
      <c r="A66" s="64" t="s">
        <v>95</v>
      </c>
      <c r="B66" s="65" t="s">
        <v>52</v>
      </c>
      <c r="C66" s="66">
        <v>99.965069999999997</v>
      </c>
      <c r="D66" s="66">
        <v>359.87425200000001</v>
      </c>
      <c r="E66" s="66">
        <v>193.000001</v>
      </c>
      <c r="F66" s="66">
        <v>26.056999999999999</v>
      </c>
      <c r="G66" s="66">
        <v>73.908000000000001</v>
      </c>
      <c r="H66" s="66">
        <v>0</v>
      </c>
    </row>
    <row r="67" spans="1:8" ht="26.25" x14ac:dyDescent="0.25">
      <c r="A67" s="64" t="s">
        <v>152</v>
      </c>
      <c r="B67" s="65" t="s">
        <v>67</v>
      </c>
      <c r="C67" s="66">
        <v>1.4001E-2</v>
      </c>
      <c r="D67" s="66">
        <v>5.0403999999999997E-2</v>
      </c>
      <c r="E67" s="66">
        <v>0</v>
      </c>
      <c r="F67" s="66">
        <v>1.4E-2</v>
      </c>
      <c r="G67" s="66">
        <v>0</v>
      </c>
      <c r="H67" s="66">
        <v>0</v>
      </c>
    </row>
    <row r="68" spans="1:8" ht="26.25" x14ac:dyDescent="0.25">
      <c r="A68" s="64" t="s">
        <v>154</v>
      </c>
      <c r="B68" s="65" t="s">
        <v>67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3.4000000000000002E-2</v>
      </c>
    </row>
    <row r="69" spans="1:8" ht="26.25" x14ac:dyDescent="0.25">
      <c r="A69" s="64" t="s">
        <v>148</v>
      </c>
      <c r="B69" s="65" t="s">
        <v>67</v>
      </c>
      <c r="C69" s="66">
        <v>4.2000000000000003E-2</v>
      </c>
      <c r="D69" s="66">
        <v>0.1512</v>
      </c>
      <c r="E69" s="66">
        <v>0</v>
      </c>
      <c r="F69" s="66">
        <v>4.2000000000000003E-2</v>
      </c>
      <c r="G69" s="66">
        <v>0</v>
      </c>
      <c r="H69" s="66">
        <v>0</v>
      </c>
    </row>
    <row r="70" spans="1:8" ht="26.25" x14ac:dyDescent="0.25">
      <c r="A70" s="64" t="s">
        <v>153</v>
      </c>
      <c r="B70" s="65" t="s">
        <v>67</v>
      </c>
      <c r="C70" s="66">
        <v>4.6002000000000001E-2</v>
      </c>
      <c r="D70" s="66">
        <v>0.165607</v>
      </c>
      <c r="E70" s="66">
        <v>0</v>
      </c>
      <c r="F70" s="66">
        <v>4.5999999999999999E-2</v>
      </c>
      <c r="G70" s="66">
        <v>0</v>
      </c>
      <c r="H70" s="66">
        <v>0</v>
      </c>
    </row>
    <row r="71" spans="1:8" ht="26.25" x14ac:dyDescent="0.25">
      <c r="A71" s="64" t="s">
        <v>149</v>
      </c>
      <c r="B71" s="65" t="s">
        <v>67</v>
      </c>
      <c r="C71" s="66">
        <v>4.1000000000000002E-2</v>
      </c>
      <c r="D71" s="66">
        <v>0.14760000000000001</v>
      </c>
      <c r="E71" s="66">
        <v>0</v>
      </c>
      <c r="F71" s="66">
        <v>4.1000000000000002E-2</v>
      </c>
      <c r="G71" s="66">
        <v>0</v>
      </c>
      <c r="H71" s="66">
        <v>0</v>
      </c>
    </row>
    <row r="72" spans="1:8" ht="26.25" x14ac:dyDescent="0.25">
      <c r="A72" s="64" t="s">
        <v>147</v>
      </c>
      <c r="B72" s="65" t="s">
        <v>67</v>
      </c>
      <c r="C72" s="66">
        <v>0.159001</v>
      </c>
      <c r="D72" s="66">
        <v>0.57240400000000002</v>
      </c>
      <c r="E72" s="66">
        <v>0</v>
      </c>
      <c r="F72" s="66">
        <v>0.159</v>
      </c>
      <c r="G72" s="66">
        <v>0</v>
      </c>
      <c r="H72" s="66">
        <v>0</v>
      </c>
    </row>
    <row r="73" spans="1:8" ht="26.25" x14ac:dyDescent="0.25">
      <c r="A73" s="64" t="s">
        <v>101</v>
      </c>
      <c r="B73" s="65" t="s">
        <v>47</v>
      </c>
      <c r="C73" s="66">
        <v>99.537527999999995</v>
      </c>
      <c r="D73" s="66">
        <v>358.33409499999999</v>
      </c>
      <c r="E73" s="66">
        <v>1932</v>
      </c>
      <c r="F73" s="66">
        <v>40.398000000000003</v>
      </c>
      <c r="G73" s="66">
        <v>0</v>
      </c>
      <c r="H73" s="66">
        <v>212.90100000000001</v>
      </c>
    </row>
    <row r="74" spans="1:8" ht="26.25" x14ac:dyDescent="0.25">
      <c r="A74" s="64" t="s">
        <v>124</v>
      </c>
      <c r="B74" s="65" t="s">
        <v>67</v>
      </c>
      <c r="C74" s="66">
        <v>1.909994</v>
      </c>
      <c r="D74" s="66">
        <v>6.8759779999999999</v>
      </c>
      <c r="E74" s="66">
        <v>69.000001999999995</v>
      </c>
      <c r="F74" s="66">
        <v>1.91</v>
      </c>
      <c r="G74" s="66">
        <v>0</v>
      </c>
      <c r="H74" s="66">
        <v>60.945</v>
      </c>
    </row>
    <row r="75" spans="1:8" ht="26.25" x14ac:dyDescent="0.25">
      <c r="A75" s="64" t="s">
        <v>141</v>
      </c>
      <c r="B75" s="65" t="s">
        <v>67</v>
      </c>
      <c r="C75" s="66">
        <v>0.123999</v>
      </c>
      <c r="D75" s="66">
        <v>0.44639600000000002</v>
      </c>
      <c r="E75" s="66">
        <v>0</v>
      </c>
      <c r="F75" s="66">
        <v>0.124</v>
      </c>
      <c r="G75" s="66">
        <v>0</v>
      </c>
      <c r="H75" s="66">
        <v>0</v>
      </c>
    </row>
    <row r="76" spans="1:8" ht="26.25" x14ac:dyDescent="0.25">
      <c r="A76" s="64" t="s">
        <v>123</v>
      </c>
      <c r="B76" s="65" t="s">
        <v>49</v>
      </c>
      <c r="C76" s="66">
        <v>13.651581999999999</v>
      </c>
      <c r="D76" s="66">
        <v>49.145695000000003</v>
      </c>
      <c r="E76" s="66">
        <v>370.00000199999999</v>
      </c>
      <c r="F76" s="66">
        <v>1.2889999999999999</v>
      </c>
      <c r="G76" s="66">
        <v>12.363</v>
      </c>
      <c r="H76" s="66">
        <v>0</v>
      </c>
    </row>
    <row r="77" spans="1:8" ht="26.25" x14ac:dyDescent="0.25">
      <c r="A77" s="64" t="s">
        <v>199</v>
      </c>
      <c r="B77" s="65" t="s">
        <v>67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</row>
    <row r="78" spans="1:8" ht="26.25" x14ac:dyDescent="0.25">
      <c r="A78" s="64" t="s">
        <v>151</v>
      </c>
      <c r="B78" s="65" t="s">
        <v>67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  <c r="H78" s="66">
        <v>4.0000000000000001E-3</v>
      </c>
    </row>
    <row r="79" spans="1:8" ht="26.25" x14ac:dyDescent="0.25">
      <c r="A79" s="64" t="s">
        <v>144</v>
      </c>
      <c r="B79" s="65" t="s">
        <v>67</v>
      </c>
      <c r="C79" s="66">
        <v>0</v>
      </c>
      <c r="D79" s="66">
        <v>0</v>
      </c>
      <c r="E79" s="66">
        <v>0</v>
      </c>
      <c r="F79" s="66">
        <v>0</v>
      </c>
      <c r="G79" s="66">
        <v>0</v>
      </c>
      <c r="H79" s="66">
        <v>0</v>
      </c>
    </row>
    <row r="80" spans="1:8" ht="26.25" x14ac:dyDescent="0.25">
      <c r="A80" s="64" t="s">
        <v>106</v>
      </c>
      <c r="B80" s="65" t="s">
        <v>47</v>
      </c>
      <c r="C80" s="66">
        <v>6.1139679999999998</v>
      </c>
      <c r="D80" s="66">
        <v>22.010285</v>
      </c>
      <c r="E80" s="66">
        <v>316.00000199999999</v>
      </c>
      <c r="F80" s="66">
        <v>6.1139999999999999</v>
      </c>
      <c r="G80" s="66">
        <v>0</v>
      </c>
      <c r="H80" s="66">
        <v>202.57300000000001</v>
      </c>
    </row>
    <row r="81" spans="1:8" ht="26.25" x14ac:dyDescent="0.25">
      <c r="A81" s="64" t="s">
        <v>200</v>
      </c>
      <c r="B81" s="65" t="s">
        <v>67</v>
      </c>
      <c r="C81" s="66">
        <v>0</v>
      </c>
      <c r="D81" s="66">
        <v>0</v>
      </c>
      <c r="E81" s="66">
        <v>0</v>
      </c>
      <c r="F81" s="66">
        <v>0</v>
      </c>
      <c r="G81" s="66">
        <v>0</v>
      </c>
      <c r="H81" s="66">
        <v>0</v>
      </c>
    </row>
    <row r="82" spans="1:8" ht="26.25" x14ac:dyDescent="0.25">
      <c r="A82" s="64" t="s">
        <v>93</v>
      </c>
      <c r="B82" s="65" t="s">
        <v>52</v>
      </c>
      <c r="C82" s="66">
        <v>1.0000999999999999E-2</v>
      </c>
      <c r="D82" s="66">
        <v>3.6004000000000001E-2</v>
      </c>
      <c r="E82" s="66">
        <v>239.91304299999999</v>
      </c>
      <c r="F82" s="66">
        <v>0.01</v>
      </c>
      <c r="G82" s="66">
        <v>0</v>
      </c>
      <c r="H82" s="66">
        <v>418.702</v>
      </c>
    </row>
    <row r="83" spans="1:8" ht="26.25" x14ac:dyDescent="0.25">
      <c r="A83" s="64" t="s">
        <v>155</v>
      </c>
      <c r="B83" s="65" t="s">
        <v>67</v>
      </c>
      <c r="C83" s="66">
        <v>0</v>
      </c>
      <c r="D83" s="66">
        <v>0</v>
      </c>
      <c r="E83" s="66">
        <v>0</v>
      </c>
      <c r="F83" s="66">
        <v>0</v>
      </c>
      <c r="G83" s="66">
        <v>0</v>
      </c>
      <c r="H83" s="66">
        <v>0</v>
      </c>
    </row>
    <row r="84" spans="1:8" ht="26.25" x14ac:dyDescent="0.25">
      <c r="A84" s="64" t="s">
        <v>116</v>
      </c>
      <c r="B84" s="65" t="s">
        <v>67</v>
      </c>
      <c r="C84" s="66">
        <v>3.3000000000000002E-2</v>
      </c>
      <c r="D84" s="66">
        <v>0.1188</v>
      </c>
      <c r="E84" s="66">
        <v>626.000001</v>
      </c>
      <c r="F84" s="66">
        <v>3.3000000000000002E-2</v>
      </c>
      <c r="G84" s="66">
        <v>0</v>
      </c>
      <c r="H84" s="66">
        <v>127.90600000000001</v>
      </c>
    </row>
    <row r="85" spans="1:8" ht="39" x14ac:dyDescent="0.25">
      <c r="A85" s="64" t="s">
        <v>120</v>
      </c>
      <c r="B85" s="65" t="s">
        <v>54</v>
      </c>
      <c r="C85" s="66">
        <v>0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</row>
    <row r="86" spans="1:8" ht="26.25" x14ac:dyDescent="0.25">
      <c r="A86" s="64" t="s">
        <v>94</v>
      </c>
      <c r="B86" s="65" t="s">
        <v>67</v>
      </c>
      <c r="C86" s="66">
        <v>118.17766399999999</v>
      </c>
      <c r="D86" s="66">
        <v>425.43959100000001</v>
      </c>
      <c r="E86" s="66">
        <v>327.000001</v>
      </c>
      <c r="F86" s="66">
        <v>7.0709999999999997</v>
      </c>
      <c r="G86" s="66">
        <v>111.107</v>
      </c>
      <c r="H86" s="66">
        <v>0</v>
      </c>
    </row>
    <row r="87" spans="1:8" ht="26.25" x14ac:dyDescent="0.25">
      <c r="A87" s="64" t="s">
        <v>107</v>
      </c>
      <c r="B87" s="65" t="s">
        <v>54</v>
      </c>
      <c r="C87" s="66">
        <v>0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</row>
    <row r="88" spans="1:8" x14ac:dyDescent="0.25">
      <c r="A88" s="64" t="s">
        <v>126</v>
      </c>
      <c r="B88" s="65" t="s">
        <v>67</v>
      </c>
      <c r="C88" s="66">
        <v>9.1669699999999992</v>
      </c>
      <c r="D88" s="66">
        <v>33.001092</v>
      </c>
      <c r="E88" s="66">
        <v>0</v>
      </c>
      <c r="F88" s="66">
        <v>9.1669999999999998</v>
      </c>
      <c r="G88" s="66">
        <v>0</v>
      </c>
      <c r="H88" s="66">
        <v>0</v>
      </c>
    </row>
    <row r="89" spans="1:8" ht="26.25" x14ac:dyDescent="0.25">
      <c r="A89" s="64" t="s">
        <v>142</v>
      </c>
      <c r="B89" s="65" t="s">
        <v>67</v>
      </c>
      <c r="C89" s="66">
        <v>0.787999</v>
      </c>
      <c r="D89" s="66">
        <v>2.8367960000000001</v>
      </c>
      <c r="E89" s="66">
        <v>0</v>
      </c>
      <c r="F89" s="66">
        <v>0.78800000000000003</v>
      </c>
      <c r="G89" s="66">
        <v>0</v>
      </c>
      <c r="H89" s="66">
        <v>0</v>
      </c>
    </row>
    <row r="90" spans="1:8" ht="26.25" x14ac:dyDescent="0.25">
      <c r="A90" s="64" t="s">
        <v>60</v>
      </c>
      <c r="B90" s="65" t="s">
        <v>54</v>
      </c>
      <c r="C90" s="66">
        <v>568.206051</v>
      </c>
      <c r="D90" s="66">
        <v>2045.541187</v>
      </c>
      <c r="E90" s="66">
        <v>3233</v>
      </c>
      <c r="F90" s="66">
        <v>31.959</v>
      </c>
      <c r="G90" s="66">
        <v>0</v>
      </c>
      <c r="H90" s="66">
        <v>1930.4880000000001</v>
      </c>
    </row>
    <row r="91" spans="1:8" ht="26.25" x14ac:dyDescent="0.25">
      <c r="A91" s="64" t="s">
        <v>131</v>
      </c>
      <c r="B91" s="65" t="s">
        <v>67</v>
      </c>
      <c r="C91" s="66">
        <v>0.410001</v>
      </c>
      <c r="D91" s="66">
        <v>1.4760040000000001</v>
      </c>
      <c r="E91" s="66">
        <v>15.544784</v>
      </c>
      <c r="F91" s="66">
        <v>0.41</v>
      </c>
      <c r="G91" s="66">
        <v>0</v>
      </c>
      <c r="H91" s="66">
        <v>0</v>
      </c>
    </row>
    <row r="92" spans="1:8" ht="26.25" x14ac:dyDescent="0.25">
      <c r="A92" s="64" t="s">
        <v>113</v>
      </c>
      <c r="B92" s="65" t="s">
        <v>67</v>
      </c>
      <c r="C92" s="66">
        <v>17.364598999999998</v>
      </c>
      <c r="D92" s="66">
        <v>62.512557000000001</v>
      </c>
      <c r="E92" s="66">
        <v>0</v>
      </c>
      <c r="F92" s="66">
        <v>5</v>
      </c>
      <c r="G92" s="66">
        <v>12.365</v>
      </c>
      <c r="H92" s="66">
        <v>0</v>
      </c>
    </row>
    <row r="93" spans="1:8" x14ac:dyDescent="0.25">
      <c r="A93" s="63" t="s">
        <v>129</v>
      </c>
      <c r="B93" s="65" t="s">
        <v>67</v>
      </c>
      <c r="C93" s="66">
        <v>4.0249990000000002</v>
      </c>
      <c r="D93" s="66">
        <v>14.489996</v>
      </c>
      <c r="E93" s="66">
        <v>0</v>
      </c>
      <c r="F93" s="66">
        <v>4.0250000000000004</v>
      </c>
      <c r="G93" s="66">
        <v>0</v>
      </c>
      <c r="H93" s="66">
        <v>0</v>
      </c>
    </row>
    <row r="94" spans="1:8" x14ac:dyDescent="0.25">
      <c r="A94" s="63" t="s">
        <v>118</v>
      </c>
      <c r="B94" s="65" t="s">
        <v>67</v>
      </c>
      <c r="C94" s="66">
        <v>16.78</v>
      </c>
      <c r="D94" s="66">
        <v>60.408000000000001</v>
      </c>
      <c r="E94" s="66">
        <v>0</v>
      </c>
      <c r="F94" s="66">
        <v>16.78</v>
      </c>
      <c r="G94" s="66">
        <v>0</v>
      </c>
      <c r="H94" s="66">
        <v>0</v>
      </c>
    </row>
    <row r="95" spans="1:8" ht="26.25" x14ac:dyDescent="0.25">
      <c r="A95" s="64" t="s">
        <v>111</v>
      </c>
      <c r="B95" s="65" t="s">
        <v>47</v>
      </c>
      <c r="C95" s="66">
        <v>57.246789</v>
      </c>
      <c r="D95" s="66">
        <v>206.08844099999999</v>
      </c>
      <c r="E95" s="66">
        <v>410.000001</v>
      </c>
      <c r="F95" s="66">
        <v>20.509</v>
      </c>
      <c r="G95" s="66">
        <v>36.738</v>
      </c>
      <c r="H95" s="66">
        <v>0</v>
      </c>
    </row>
    <row r="96" spans="1:8" ht="26.25" x14ac:dyDescent="0.25">
      <c r="A96" s="64" t="s">
        <v>78</v>
      </c>
      <c r="B96" s="65" t="s">
        <v>52</v>
      </c>
      <c r="C96" s="66">
        <v>0</v>
      </c>
      <c r="D96" s="66">
        <v>0</v>
      </c>
      <c r="E96" s="66">
        <v>0</v>
      </c>
      <c r="F96" s="66">
        <v>0</v>
      </c>
      <c r="G96" s="66">
        <v>0</v>
      </c>
      <c r="H96" s="66">
        <v>0</v>
      </c>
    </row>
    <row r="97" spans="1:8" ht="26.25" x14ac:dyDescent="0.25">
      <c r="A97" s="64" t="s">
        <v>63</v>
      </c>
      <c r="B97" s="65" t="s">
        <v>54</v>
      </c>
      <c r="C97" s="66">
        <v>428.23480000000001</v>
      </c>
      <c r="D97" s="66">
        <v>1541.64528</v>
      </c>
      <c r="E97" s="66">
        <v>4048</v>
      </c>
      <c r="F97" s="66">
        <v>60.009</v>
      </c>
      <c r="G97" s="66">
        <v>368.226</v>
      </c>
      <c r="H97" s="66">
        <v>0</v>
      </c>
    </row>
    <row r="98" spans="1:8" ht="26.25" x14ac:dyDescent="0.25">
      <c r="A98" s="64" t="s">
        <v>143</v>
      </c>
      <c r="B98" s="65" t="s">
        <v>67</v>
      </c>
      <c r="C98" s="66">
        <v>0.3</v>
      </c>
      <c r="D98" s="66">
        <v>1.08</v>
      </c>
      <c r="E98" s="66">
        <v>0</v>
      </c>
      <c r="F98" s="66">
        <v>0.3</v>
      </c>
      <c r="G98" s="66">
        <v>0</v>
      </c>
      <c r="H98" s="66">
        <v>0</v>
      </c>
    </row>
    <row r="99" spans="1:8" ht="26.25" x14ac:dyDescent="0.25">
      <c r="A99" s="64" t="s">
        <v>130</v>
      </c>
      <c r="B99" s="65" t="s">
        <v>67</v>
      </c>
      <c r="C99" s="66">
        <v>3.8879830000000002</v>
      </c>
      <c r="D99" s="66">
        <v>13.996739</v>
      </c>
      <c r="E99" s="66">
        <v>13.000000999999999</v>
      </c>
      <c r="F99" s="66">
        <v>3.8879999999999999</v>
      </c>
      <c r="G99" s="66">
        <v>0</v>
      </c>
      <c r="H99" s="66">
        <v>0</v>
      </c>
    </row>
    <row r="100" spans="1:8" ht="26.25" x14ac:dyDescent="0.25">
      <c r="A100" s="64" t="s">
        <v>128</v>
      </c>
      <c r="B100" s="65" t="s">
        <v>67</v>
      </c>
      <c r="C100" s="66">
        <v>5.7259729999999998</v>
      </c>
      <c r="D100" s="66">
        <v>20.613503000000001</v>
      </c>
      <c r="E100" s="66">
        <v>0</v>
      </c>
      <c r="F100" s="66">
        <v>5.726</v>
      </c>
      <c r="G100" s="66">
        <v>0</v>
      </c>
      <c r="H100" s="66">
        <v>0</v>
      </c>
    </row>
    <row r="101" spans="1:8" ht="26.25" x14ac:dyDescent="0.25">
      <c r="A101" s="64" t="s">
        <v>53</v>
      </c>
      <c r="B101" s="65" t="s">
        <v>54</v>
      </c>
      <c r="C101" s="66">
        <v>715.41986099999997</v>
      </c>
      <c r="D101" s="66">
        <v>2575.5124999999998</v>
      </c>
      <c r="E101" s="66">
        <v>2629</v>
      </c>
      <c r="F101" s="66">
        <v>196.43199999999999</v>
      </c>
      <c r="G101" s="66">
        <v>52.447000000000003</v>
      </c>
      <c r="H101" s="66">
        <v>1679.55</v>
      </c>
    </row>
    <row r="102" spans="1:8" ht="26.25" x14ac:dyDescent="0.25">
      <c r="A102" s="64" t="s">
        <v>59</v>
      </c>
      <c r="B102" s="65" t="s">
        <v>54</v>
      </c>
      <c r="C102" s="66">
        <v>565.98222199999998</v>
      </c>
      <c r="D102" s="66">
        <v>2037.535599</v>
      </c>
      <c r="E102" s="66">
        <v>1675</v>
      </c>
      <c r="F102" s="66">
        <v>121.40600000000001</v>
      </c>
      <c r="G102" s="66">
        <v>50.564999999999998</v>
      </c>
      <c r="H102" s="66">
        <v>1418.4390000000001</v>
      </c>
    </row>
    <row r="103" spans="1:8" ht="26.25" x14ac:dyDescent="0.25">
      <c r="A103" s="64" t="s">
        <v>56</v>
      </c>
      <c r="B103" s="65" t="s">
        <v>47</v>
      </c>
      <c r="C103" s="66">
        <v>647.99654199999998</v>
      </c>
      <c r="D103" s="66">
        <v>2332.786756</v>
      </c>
      <c r="E103" s="66">
        <v>1452</v>
      </c>
      <c r="F103" s="66">
        <v>106.845</v>
      </c>
      <c r="G103" s="66">
        <v>114.80200000000001</v>
      </c>
      <c r="H103" s="66">
        <v>1534.8579999999999</v>
      </c>
    </row>
    <row r="104" spans="1:8" ht="26.25" x14ac:dyDescent="0.25">
      <c r="A104" s="64" t="s">
        <v>58</v>
      </c>
      <c r="B104" s="65" t="s">
        <v>54</v>
      </c>
      <c r="C104" s="66">
        <v>593.83936800000004</v>
      </c>
      <c r="D104" s="66">
        <v>2137.8201210000002</v>
      </c>
      <c r="E104" s="66">
        <v>3238.9999990000001</v>
      </c>
      <c r="F104" s="66">
        <v>138.82</v>
      </c>
      <c r="G104" s="66">
        <v>4.2000000000000003E-2</v>
      </c>
      <c r="H104" s="66">
        <v>1637.9169999999999</v>
      </c>
    </row>
    <row r="105" spans="1:8" ht="26.25" x14ac:dyDescent="0.25">
      <c r="A105" s="64" t="s">
        <v>110</v>
      </c>
      <c r="B105" s="65" t="s">
        <v>71</v>
      </c>
      <c r="C105" s="66">
        <v>43.903261999999998</v>
      </c>
      <c r="D105" s="66">
        <v>158.05174400000001</v>
      </c>
      <c r="E105" s="66">
        <v>28.000001999999999</v>
      </c>
      <c r="F105" s="66">
        <v>1.173</v>
      </c>
      <c r="G105" s="66">
        <v>42.73</v>
      </c>
      <c r="H105" s="66">
        <v>0</v>
      </c>
    </row>
    <row r="106" spans="1:8" ht="26.25" x14ac:dyDescent="0.25">
      <c r="A106" s="64" t="s">
        <v>86</v>
      </c>
      <c r="B106" s="65" t="s">
        <v>47</v>
      </c>
      <c r="C106" s="66">
        <v>127.722348</v>
      </c>
      <c r="D106" s="66">
        <v>459.80045200000001</v>
      </c>
      <c r="E106" s="66">
        <v>292.000001</v>
      </c>
      <c r="F106" s="66">
        <v>17.297999999999998</v>
      </c>
      <c r="G106" s="66">
        <v>110.42400000000001</v>
      </c>
      <c r="H106" s="66">
        <v>0</v>
      </c>
    </row>
    <row r="107" spans="1:8" ht="26.25" x14ac:dyDescent="0.25">
      <c r="A107" s="64" t="s">
        <v>109</v>
      </c>
      <c r="B107" s="65" t="s">
        <v>52</v>
      </c>
      <c r="C107" s="66">
        <v>71.575683999999995</v>
      </c>
      <c r="D107" s="66">
        <v>257.672462</v>
      </c>
      <c r="E107" s="66">
        <v>111</v>
      </c>
      <c r="F107" s="66">
        <v>0</v>
      </c>
      <c r="G107" s="66">
        <v>71.575999999999993</v>
      </c>
      <c r="H107" s="66">
        <v>0</v>
      </c>
    </row>
    <row r="108" spans="1:8" ht="26.25" x14ac:dyDescent="0.25">
      <c r="A108" s="64" t="s">
        <v>102</v>
      </c>
      <c r="B108" s="65" t="s">
        <v>54</v>
      </c>
      <c r="C108" s="66">
        <v>85.596530000000001</v>
      </c>
      <c r="D108" s="66">
        <v>308.14750800000002</v>
      </c>
      <c r="E108" s="66">
        <v>218.000001</v>
      </c>
      <c r="F108" s="66">
        <v>13.391999999999999</v>
      </c>
      <c r="G108" s="66">
        <v>72.204999999999998</v>
      </c>
      <c r="H108" s="66">
        <v>0</v>
      </c>
    </row>
    <row r="109" spans="1:8" ht="26.25" x14ac:dyDescent="0.25">
      <c r="A109" s="64" t="s">
        <v>48</v>
      </c>
      <c r="B109" s="65" t="s">
        <v>49</v>
      </c>
      <c r="C109" s="66">
        <v>0.99999899999999997</v>
      </c>
      <c r="D109" s="66">
        <v>3.599996</v>
      </c>
      <c r="E109" s="66">
        <v>3147.485717</v>
      </c>
      <c r="F109" s="66">
        <v>1</v>
      </c>
      <c r="G109" s="66">
        <v>0</v>
      </c>
      <c r="H109" s="66">
        <v>0</v>
      </c>
    </row>
  </sheetData>
  <autoFilter ref="A3:H3">
    <sortState ref="A4:H109">
      <sortCondition ref="A3"/>
    </sortState>
  </autoFilter>
  <mergeCells count="1">
    <mergeCell ref="A1:H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5"/>
  <sheetViews>
    <sheetView workbookViewId="0">
      <selection activeCell="O11" sqref="O11"/>
    </sheetView>
  </sheetViews>
  <sheetFormatPr defaultRowHeight="15" x14ac:dyDescent="0.25"/>
  <cols>
    <col min="4" max="4" width="5.85546875" customWidth="1"/>
    <col min="5" max="5" width="8.7109375" customWidth="1"/>
    <col min="6" max="6" width="11" customWidth="1"/>
    <col min="7" max="7" width="9.140625" customWidth="1"/>
    <col min="8" max="8" width="8.7109375" style="33" customWidth="1"/>
    <col min="9" max="9" width="10.5703125" customWidth="1"/>
    <col min="10" max="10" width="15.140625" customWidth="1"/>
  </cols>
  <sheetData>
    <row r="2" spans="4:10" ht="72" customHeight="1" x14ac:dyDescent="0.25">
      <c r="D2" s="43" t="s">
        <v>189</v>
      </c>
      <c r="E2" s="41" t="s">
        <v>186</v>
      </c>
      <c r="F2" s="41" t="s">
        <v>187</v>
      </c>
      <c r="G2" s="41" t="s">
        <v>185</v>
      </c>
      <c r="H2" s="44" t="s">
        <v>231</v>
      </c>
      <c r="I2" s="44" t="s">
        <v>188</v>
      </c>
      <c r="J2" s="44" t="s">
        <v>230</v>
      </c>
    </row>
    <row r="3" spans="4:10" x14ac:dyDescent="0.25">
      <c r="D3" s="28">
        <v>2019</v>
      </c>
      <c r="E3" s="35">
        <v>2020.71</v>
      </c>
      <c r="F3" s="35">
        <v>3040.88</v>
      </c>
      <c r="G3" s="35">
        <v>436.21</v>
      </c>
      <c r="H3" s="42">
        <f>G3*13.3+F3*8.6+E3*9.9</f>
        <v>51958.19</v>
      </c>
      <c r="I3" s="28">
        <v>81547</v>
      </c>
      <c r="J3" s="35">
        <f>H3/I3</f>
        <v>0.63715636381473262</v>
      </c>
    </row>
    <row r="4" spans="4:10" x14ac:dyDescent="0.25">
      <c r="D4" s="28">
        <v>2018</v>
      </c>
      <c r="E4" s="35">
        <v>2431.36</v>
      </c>
      <c r="F4" s="35">
        <v>3472.77</v>
      </c>
      <c r="G4" s="35">
        <v>170.76</v>
      </c>
      <c r="H4" s="42">
        <f>G4*13.3+F4*8.6+E4*9.9</f>
        <v>56207.394</v>
      </c>
      <c r="I4" s="115">
        <v>93717</v>
      </c>
      <c r="J4" s="116">
        <f>H4/I4</f>
        <v>0.59975665034091996</v>
      </c>
    </row>
    <row r="5" spans="4:10" x14ac:dyDescent="0.25">
      <c r="D5" s="28">
        <v>2017</v>
      </c>
      <c r="E5" s="35">
        <v>3299.24</v>
      </c>
      <c r="F5" s="35">
        <v>3247.18</v>
      </c>
      <c r="G5" s="35">
        <v>0</v>
      </c>
      <c r="H5" s="42">
        <f>G5*13.3+F5*8.6+E5*9.9</f>
        <v>60588.223999999995</v>
      </c>
      <c r="I5" s="28">
        <v>93827</v>
      </c>
      <c r="J5" s="116">
        <f>H5/I5</f>
        <v>0.64574401824634697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D1" workbookViewId="0">
      <pane ySplit="1" topLeftCell="A2" activePane="bottomLeft" state="frozen"/>
      <selection pane="bottomLeft" activeCell="F2" sqref="F2"/>
    </sheetView>
  </sheetViews>
  <sheetFormatPr defaultRowHeight="15" x14ac:dyDescent="0.25"/>
  <cols>
    <col min="1" max="1" width="49.28515625" style="1" customWidth="1"/>
    <col min="2" max="2" width="21.28515625" style="1" bestFit="1" customWidth="1"/>
    <col min="3" max="3" width="28" style="1" bestFit="1" customWidth="1"/>
    <col min="4" max="4" width="28.42578125" style="1" bestFit="1" customWidth="1"/>
    <col min="5" max="5" width="25.85546875" style="1" bestFit="1" customWidth="1"/>
    <col min="6" max="6" width="20.5703125" style="1" bestFit="1" customWidth="1"/>
    <col min="7" max="7" width="27.140625" style="1" bestFit="1" customWidth="1"/>
    <col min="8" max="8" width="27.5703125" style="1" bestFit="1" customWidth="1"/>
    <col min="9" max="9" width="25.140625" style="1" bestFit="1" customWidth="1"/>
    <col min="10" max="10" width="17.85546875" style="1" bestFit="1" customWidth="1"/>
    <col min="11" max="11" width="19.140625" style="1" bestFit="1" customWidth="1"/>
    <col min="12" max="12" width="18.140625" style="1" bestFit="1" customWidth="1"/>
    <col min="13" max="13" width="19.5703125" style="1" bestFit="1" customWidth="1"/>
    <col min="14" max="14" width="27.85546875" style="1" bestFit="1" customWidth="1"/>
    <col min="15" max="15" width="22" style="1" bestFit="1" customWidth="1"/>
    <col min="16" max="16" width="21.85546875" style="1" bestFit="1" customWidth="1"/>
    <col min="17" max="17" width="21.5703125" style="1" bestFit="1" customWidth="1"/>
    <col min="18" max="18" width="21.85546875" style="1" bestFit="1" customWidth="1"/>
    <col min="19" max="19" width="21.42578125" style="1" bestFit="1" customWidth="1"/>
    <col min="20" max="20" width="27.28515625" style="1" bestFit="1" customWidth="1"/>
    <col min="21" max="16384" width="9.140625" style="1"/>
  </cols>
  <sheetData>
    <row r="1" spans="1:20" x14ac:dyDescent="0.25">
      <c r="A1" s="2" t="s">
        <v>0</v>
      </c>
      <c r="B1" s="3" t="s">
        <v>10</v>
      </c>
      <c r="C1" s="3" t="s">
        <v>11</v>
      </c>
      <c r="D1" s="3" t="s">
        <v>12</v>
      </c>
      <c r="E1" s="3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5" t="s">
        <v>1</v>
      </c>
      <c r="K1" s="5" t="s">
        <v>2</v>
      </c>
      <c r="L1" s="5" t="s">
        <v>3</v>
      </c>
      <c r="M1" s="5" t="s">
        <v>4</v>
      </c>
      <c r="N1" s="5" t="s">
        <v>18</v>
      </c>
      <c r="O1" s="6" t="s">
        <v>5</v>
      </c>
      <c r="P1" s="6" t="s">
        <v>6</v>
      </c>
      <c r="Q1" s="6" t="s">
        <v>7</v>
      </c>
      <c r="R1" s="6" t="s">
        <v>8</v>
      </c>
      <c r="S1" s="6" t="s">
        <v>9</v>
      </c>
      <c r="T1" s="6" t="s">
        <v>19</v>
      </c>
    </row>
    <row r="2" spans="1:20" x14ac:dyDescent="0.25">
      <c r="A2" s="6" t="s">
        <v>20</v>
      </c>
      <c r="B2" s="89">
        <v>769.46500000000003</v>
      </c>
      <c r="C2" s="90">
        <v>819682</v>
      </c>
      <c r="D2" s="91">
        <v>1383344</v>
      </c>
      <c r="E2" s="92">
        <v>2203026</v>
      </c>
      <c r="F2" s="94">
        <v>1117.941</v>
      </c>
      <c r="G2" s="96">
        <v>662696</v>
      </c>
      <c r="H2" s="98">
        <v>154807</v>
      </c>
      <c r="I2" s="100">
        <v>817504</v>
      </c>
      <c r="J2" s="102">
        <v>17923.746999999999</v>
      </c>
      <c r="K2" s="104">
        <v>142.99799999999999</v>
      </c>
      <c r="L2" s="106">
        <v>8164768</v>
      </c>
      <c r="M2" s="34">
        <v>0</v>
      </c>
      <c r="N2" s="108">
        <v>8164768</v>
      </c>
      <c r="O2" s="109">
        <v>80314.653999999995</v>
      </c>
      <c r="P2" s="110">
        <v>2211</v>
      </c>
      <c r="Q2" s="34">
        <v>3101722</v>
      </c>
      <c r="R2" s="111">
        <v>2629845</v>
      </c>
      <c r="S2" s="112">
        <v>89892</v>
      </c>
      <c r="T2" s="113">
        <v>5828641</v>
      </c>
    </row>
    <row r="3" spans="1:20" x14ac:dyDescent="0.25">
      <c r="A3" s="6" t="s">
        <v>21</v>
      </c>
      <c r="B3" s="89">
        <v>35.151000000000003</v>
      </c>
      <c r="C3" s="90">
        <v>32377</v>
      </c>
      <c r="D3" s="91">
        <v>91513</v>
      </c>
      <c r="E3" s="92">
        <v>123889</v>
      </c>
      <c r="F3" s="94">
        <v>31.823</v>
      </c>
      <c r="G3" s="96">
        <v>15230</v>
      </c>
      <c r="H3" s="98">
        <v>8268</v>
      </c>
      <c r="I3" s="100">
        <v>23498</v>
      </c>
      <c r="J3" s="102">
        <v>158.691</v>
      </c>
      <c r="K3" s="104">
        <v>0</v>
      </c>
      <c r="L3" s="106">
        <v>75600</v>
      </c>
      <c r="M3" s="34">
        <v>0</v>
      </c>
      <c r="N3" s="108">
        <v>75600</v>
      </c>
      <c r="O3" s="109">
        <v>889.19799999999998</v>
      </c>
      <c r="P3" s="110">
        <v>464</v>
      </c>
      <c r="Q3" s="34">
        <v>34783</v>
      </c>
      <c r="R3" s="111">
        <v>30062</v>
      </c>
      <c r="S3" s="112">
        <v>16147</v>
      </c>
      <c r="T3" s="113">
        <v>80992</v>
      </c>
    </row>
    <row r="4" spans="1:20" x14ac:dyDescent="0.25">
      <c r="A4" s="6" t="s">
        <v>22</v>
      </c>
      <c r="B4" s="89">
        <v>103.60599999999999</v>
      </c>
      <c r="C4" s="90">
        <v>100306</v>
      </c>
      <c r="D4" s="91">
        <v>211926</v>
      </c>
      <c r="E4" s="92">
        <v>312232</v>
      </c>
      <c r="F4" s="93"/>
      <c r="G4" s="95"/>
      <c r="H4" s="97"/>
      <c r="I4" s="99"/>
      <c r="J4" s="102">
        <v>228.76300000000001</v>
      </c>
      <c r="K4" s="104">
        <v>0</v>
      </c>
      <c r="L4" s="106">
        <v>108983</v>
      </c>
      <c r="M4" s="34">
        <v>0</v>
      </c>
      <c r="N4" s="108">
        <v>108983</v>
      </c>
      <c r="O4" s="109">
        <v>707.15899999999999</v>
      </c>
      <c r="P4" s="110">
        <v>0</v>
      </c>
      <c r="Q4" s="34">
        <v>27706</v>
      </c>
      <c r="R4" s="111">
        <v>24608</v>
      </c>
      <c r="S4" s="112">
        <v>0</v>
      </c>
      <c r="T4" s="113">
        <v>52314</v>
      </c>
    </row>
    <row r="5" spans="1:20" x14ac:dyDescent="0.25">
      <c r="A5" s="6" t="s">
        <v>23</v>
      </c>
      <c r="B5" s="89">
        <v>191.03100000000001</v>
      </c>
      <c r="C5" s="90">
        <v>189422</v>
      </c>
      <c r="D5" s="91">
        <v>501688</v>
      </c>
      <c r="E5" s="92">
        <v>691111</v>
      </c>
      <c r="F5" s="93"/>
      <c r="G5" s="95"/>
      <c r="H5" s="97"/>
      <c r="I5" s="99"/>
      <c r="J5" s="102">
        <v>2518.12</v>
      </c>
      <c r="K5" s="104">
        <v>0</v>
      </c>
      <c r="L5" s="106">
        <v>989269</v>
      </c>
      <c r="M5" s="34">
        <v>0</v>
      </c>
      <c r="N5" s="108">
        <v>989269</v>
      </c>
      <c r="O5" s="109">
        <v>1211.5909999999999</v>
      </c>
      <c r="P5" s="110">
        <v>3720</v>
      </c>
      <c r="Q5" s="34">
        <v>47263</v>
      </c>
      <c r="R5" s="111">
        <v>42163</v>
      </c>
      <c r="S5" s="112">
        <v>129456</v>
      </c>
      <c r="T5" s="113">
        <v>219089</v>
      </c>
    </row>
    <row r="6" spans="1:20" x14ac:dyDescent="0.25">
      <c r="A6" s="6" t="s">
        <v>24</v>
      </c>
      <c r="B6" s="89">
        <v>150.36199999999999</v>
      </c>
      <c r="C6" s="90">
        <v>147868</v>
      </c>
      <c r="D6" s="91">
        <v>386555</v>
      </c>
      <c r="E6" s="92">
        <v>534422</v>
      </c>
      <c r="F6" s="94">
        <v>345.16800000000001</v>
      </c>
      <c r="G6" s="96">
        <v>165197</v>
      </c>
      <c r="H6" s="98">
        <v>78414</v>
      </c>
      <c r="I6" s="100">
        <v>243612</v>
      </c>
      <c r="J6" s="102">
        <v>2025.5250000000001</v>
      </c>
      <c r="K6" s="104">
        <v>0</v>
      </c>
      <c r="L6" s="106">
        <v>934420</v>
      </c>
      <c r="M6" s="34">
        <v>0</v>
      </c>
      <c r="N6" s="108">
        <v>934420</v>
      </c>
      <c r="O6" s="109">
        <v>4242.2820000000002</v>
      </c>
      <c r="P6" s="110">
        <v>3224</v>
      </c>
      <c r="Q6" s="34">
        <v>166211</v>
      </c>
      <c r="R6" s="111">
        <v>140478</v>
      </c>
      <c r="S6" s="112">
        <v>112195</v>
      </c>
      <c r="T6" s="113">
        <v>418884</v>
      </c>
    </row>
    <row r="7" spans="1:20" x14ac:dyDescent="0.25">
      <c r="A7" s="6" t="s">
        <v>25</v>
      </c>
      <c r="B7" s="89">
        <v>125.57899999999999</v>
      </c>
      <c r="C7" s="90">
        <v>123105</v>
      </c>
      <c r="D7" s="91">
        <v>351742</v>
      </c>
      <c r="E7" s="92">
        <v>474847</v>
      </c>
      <c r="F7" s="94">
        <v>138.16800000000001</v>
      </c>
      <c r="G7" s="96">
        <v>81804</v>
      </c>
      <c r="H7" s="98">
        <v>32697</v>
      </c>
      <c r="I7" s="100">
        <v>114501</v>
      </c>
      <c r="J7" s="101"/>
      <c r="K7" s="103"/>
      <c r="L7" s="105"/>
      <c r="M7" s="33"/>
      <c r="N7" s="107"/>
      <c r="O7" s="109">
        <v>121.372</v>
      </c>
      <c r="P7" s="110">
        <v>147</v>
      </c>
      <c r="Q7" s="34">
        <v>4773</v>
      </c>
      <c r="R7" s="111">
        <v>4224</v>
      </c>
      <c r="S7" s="112">
        <v>5116</v>
      </c>
      <c r="T7" s="113">
        <v>14095</v>
      </c>
    </row>
    <row r="8" spans="1:20" x14ac:dyDescent="0.25">
      <c r="A8" s="6" t="s">
        <v>26</v>
      </c>
      <c r="B8" s="89">
        <v>1423.48</v>
      </c>
      <c r="C8" s="90">
        <v>1071097</v>
      </c>
      <c r="D8" s="91">
        <v>1706248</v>
      </c>
      <c r="E8" s="92">
        <v>2777345</v>
      </c>
      <c r="F8" s="94">
        <v>32</v>
      </c>
      <c r="G8" s="96">
        <v>0</v>
      </c>
      <c r="H8" s="98">
        <v>0</v>
      </c>
      <c r="I8" s="100">
        <v>0</v>
      </c>
      <c r="J8" s="102">
        <v>1909.0709999999999</v>
      </c>
      <c r="K8" s="104">
        <v>0</v>
      </c>
      <c r="L8" s="106">
        <v>909481</v>
      </c>
      <c r="M8" s="34">
        <v>0</v>
      </c>
      <c r="N8" s="108">
        <v>909481</v>
      </c>
      <c r="O8" s="109">
        <v>0.94</v>
      </c>
      <c r="P8" s="110">
        <v>0</v>
      </c>
      <c r="Q8" s="34">
        <v>37</v>
      </c>
      <c r="R8" s="111">
        <v>33</v>
      </c>
      <c r="S8" s="112">
        <v>0</v>
      </c>
      <c r="T8" s="113">
        <v>70</v>
      </c>
    </row>
    <row r="9" spans="1:20" x14ac:dyDescent="0.25">
      <c r="A9" s="6" t="s">
        <v>27</v>
      </c>
      <c r="B9" s="89">
        <v>986.86400000000003</v>
      </c>
      <c r="C9" s="90">
        <v>1187498</v>
      </c>
      <c r="D9" s="91">
        <v>1929132</v>
      </c>
      <c r="E9" s="92">
        <v>3116630</v>
      </c>
      <c r="F9" s="94">
        <v>1104.79</v>
      </c>
      <c r="G9" s="96">
        <v>513758</v>
      </c>
      <c r="H9" s="98">
        <v>260417</v>
      </c>
      <c r="I9" s="100">
        <v>774175</v>
      </c>
      <c r="J9" s="102">
        <v>2431</v>
      </c>
      <c r="K9" s="104">
        <v>249</v>
      </c>
      <c r="L9" s="106">
        <v>0</v>
      </c>
      <c r="M9" s="34">
        <v>0</v>
      </c>
      <c r="N9" s="108">
        <v>0</v>
      </c>
      <c r="O9" s="109">
        <v>31216.203000000001</v>
      </c>
      <c r="P9" s="110">
        <v>6420</v>
      </c>
      <c r="Q9" s="34">
        <v>1161946</v>
      </c>
      <c r="R9" s="111">
        <v>644597</v>
      </c>
      <c r="S9" s="112">
        <v>223230</v>
      </c>
      <c r="T9" s="113">
        <v>2014056</v>
      </c>
    </row>
    <row r="10" spans="1:20" x14ac:dyDescent="0.25">
      <c r="A10" s="6" t="s">
        <v>28</v>
      </c>
      <c r="B10" s="89">
        <v>78.12</v>
      </c>
      <c r="C10" s="90">
        <v>73968</v>
      </c>
      <c r="D10" s="91">
        <v>244301</v>
      </c>
      <c r="E10" s="92">
        <v>318269</v>
      </c>
      <c r="F10" s="94">
        <v>99.412999999999997</v>
      </c>
      <c r="G10" s="96">
        <v>47579</v>
      </c>
      <c r="H10" s="98">
        <v>20682</v>
      </c>
      <c r="I10" s="100">
        <v>68261</v>
      </c>
      <c r="J10" s="102">
        <v>2192.6579999999999</v>
      </c>
      <c r="K10" s="104">
        <v>0</v>
      </c>
      <c r="L10" s="106">
        <v>1035375</v>
      </c>
      <c r="M10" s="34">
        <v>0</v>
      </c>
      <c r="N10" s="108">
        <v>1035375</v>
      </c>
      <c r="O10" s="109">
        <v>5439.4449999999997</v>
      </c>
      <c r="P10" s="110">
        <v>0</v>
      </c>
      <c r="Q10" s="34">
        <v>213030</v>
      </c>
      <c r="R10" s="111">
        <v>189287</v>
      </c>
      <c r="S10" s="112">
        <v>0</v>
      </c>
      <c r="T10" s="113">
        <v>402398</v>
      </c>
    </row>
    <row r="11" spans="1:20" x14ac:dyDescent="0.25">
      <c r="A11" s="6" t="s">
        <v>29</v>
      </c>
      <c r="B11" s="89">
        <v>215.245</v>
      </c>
      <c r="C11" s="90">
        <v>207350</v>
      </c>
      <c r="D11" s="91">
        <v>480081</v>
      </c>
      <c r="E11" s="92">
        <v>687430</v>
      </c>
      <c r="F11" s="94">
        <v>30.263000000000002</v>
      </c>
      <c r="G11" s="96">
        <v>14484</v>
      </c>
      <c r="H11" s="98">
        <v>9524</v>
      </c>
      <c r="I11" s="100">
        <v>24008</v>
      </c>
      <c r="J11" s="102">
        <v>1479.98</v>
      </c>
      <c r="K11" s="104">
        <v>0</v>
      </c>
      <c r="L11" s="106">
        <v>705062</v>
      </c>
      <c r="M11" s="34">
        <v>0</v>
      </c>
      <c r="N11" s="108">
        <v>705062</v>
      </c>
      <c r="O11" s="109">
        <v>2358.3560000000002</v>
      </c>
      <c r="P11" s="110">
        <v>3672</v>
      </c>
      <c r="Q11" s="34">
        <v>92322</v>
      </c>
      <c r="R11" s="111">
        <v>82001</v>
      </c>
      <c r="S11" s="112">
        <v>127786</v>
      </c>
      <c r="T11" s="113">
        <v>302109</v>
      </c>
    </row>
    <row r="12" spans="1:20" x14ac:dyDescent="0.25">
      <c r="A12" s="6" t="s">
        <v>30</v>
      </c>
      <c r="B12" s="89">
        <v>106.258</v>
      </c>
      <c r="C12" s="90">
        <v>109219</v>
      </c>
      <c r="D12" s="91">
        <v>221127</v>
      </c>
      <c r="E12" s="92">
        <v>330346</v>
      </c>
      <c r="F12" s="94">
        <v>116.71299999999999</v>
      </c>
      <c r="G12" s="96">
        <v>55859</v>
      </c>
      <c r="H12" s="98">
        <v>25023</v>
      </c>
      <c r="I12" s="100">
        <v>80882</v>
      </c>
      <c r="J12" s="102">
        <v>1265.83</v>
      </c>
      <c r="K12" s="104">
        <v>0</v>
      </c>
      <c r="L12" s="106">
        <v>603041</v>
      </c>
      <c r="M12" s="34">
        <v>0</v>
      </c>
      <c r="N12" s="108">
        <v>603041</v>
      </c>
      <c r="O12" s="109">
        <v>1592.1890000000001</v>
      </c>
      <c r="P12" s="110">
        <v>2720</v>
      </c>
      <c r="Q12" s="34">
        <v>62338</v>
      </c>
      <c r="R12" s="111">
        <v>55369</v>
      </c>
      <c r="S12" s="112">
        <v>94656</v>
      </c>
      <c r="T12" s="113">
        <v>212363</v>
      </c>
    </row>
    <row r="13" spans="1:20" x14ac:dyDescent="0.25">
      <c r="A13" s="6" t="s">
        <v>31</v>
      </c>
      <c r="B13" s="89">
        <v>147.80699999999999</v>
      </c>
      <c r="C13" s="90">
        <v>149363</v>
      </c>
      <c r="D13" s="91">
        <v>316978</v>
      </c>
      <c r="E13" s="92">
        <v>466341</v>
      </c>
      <c r="F13" s="94">
        <v>1.0999999999999999E-2</v>
      </c>
      <c r="G13" s="96">
        <v>5</v>
      </c>
      <c r="H13" s="98">
        <v>815</v>
      </c>
      <c r="I13" s="100">
        <v>820</v>
      </c>
      <c r="J13" s="102">
        <v>1377.37</v>
      </c>
      <c r="K13" s="104">
        <v>0</v>
      </c>
      <c r="L13" s="106">
        <v>541114</v>
      </c>
      <c r="M13" s="34">
        <v>0</v>
      </c>
      <c r="N13" s="108">
        <v>541114</v>
      </c>
      <c r="O13" s="109">
        <v>2500.0529999999999</v>
      </c>
      <c r="P13" s="110">
        <v>2952</v>
      </c>
      <c r="Q13" s="34">
        <v>97952</v>
      </c>
      <c r="R13" s="111">
        <v>87002</v>
      </c>
      <c r="S13" s="112">
        <v>102730</v>
      </c>
      <c r="T13" s="113">
        <v>287684</v>
      </c>
    </row>
    <row r="14" spans="1:20" x14ac:dyDescent="0.25">
      <c r="A14" s="6" t="s">
        <v>32</v>
      </c>
      <c r="B14" s="89">
        <v>17.760999999999999</v>
      </c>
      <c r="C14" s="90">
        <v>18309</v>
      </c>
      <c r="D14" s="91">
        <v>48465</v>
      </c>
      <c r="E14" s="92">
        <v>66774</v>
      </c>
      <c r="F14" s="94">
        <v>172.601</v>
      </c>
      <c r="G14" s="96">
        <v>82607</v>
      </c>
      <c r="H14" s="98">
        <v>36759</v>
      </c>
      <c r="I14" s="100">
        <v>119366</v>
      </c>
      <c r="J14" s="101"/>
      <c r="K14" s="103"/>
      <c r="L14" s="105"/>
      <c r="M14" s="33"/>
      <c r="N14" s="107"/>
      <c r="O14" s="109">
        <v>356.94600000000003</v>
      </c>
      <c r="P14" s="110">
        <v>0</v>
      </c>
      <c r="Q14" s="34">
        <v>13985</v>
      </c>
      <c r="R14" s="111">
        <v>12968</v>
      </c>
      <c r="S14" s="112">
        <v>0</v>
      </c>
      <c r="T14" s="113">
        <v>26954</v>
      </c>
    </row>
    <row r="15" spans="1:20" x14ac:dyDescent="0.25">
      <c r="A15" s="6" t="s">
        <v>33</v>
      </c>
      <c r="B15" s="89">
        <v>12.297000000000001</v>
      </c>
      <c r="C15" s="90">
        <v>12055</v>
      </c>
      <c r="D15" s="91">
        <v>38354</v>
      </c>
      <c r="E15" s="92">
        <v>50408</v>
      </c>
      <c r="F15" s="94">
        <v>53.860999999999997</v>
      </c>
      <c r="G15" s="96">
        <v>25778</v>
      </c>
      <c r="H15" s="98">
        <v>11711</v>
      </c>
      <c r="I15" s="100">
        <v>37489</v>
      </c>
      <c r="J15" s="101"/>
      <c r="K15" s="103"/>
      <c r="L15" s="105"/>
      <c r="M15" s="33"/>
      <c r="N15" s="107"/>
      <c r="O15" s="109">
        <v>250.19399999999999</v>
      </c>
      <c r="P15" s="110">
        <v>0</v>
      </c>
      <c r="Q15" s="34">
        <v>9803</v>
      </c>
      <c r="R15" s="111">
        <v>0</v>
      </c>
      <c r="S15" s="112">
        <v>0</v>
      </c>
      <c r="T15" s="113">
        <v>9803</v>
      </c>
    </row>
    <row r="16" spans="1:20" x14ac:dyDescent="0.25">
      <c r="A16" s="6" t="s">
        <v>34</v>
      </c>
      <c r="B16" s="89">
        <v>119.08799999999999</v>
      </c>
      <c r="C16" s="90">
        <v>124766</v>
      </c>
      <c r="D16" s="91">
        <v>300125</v>
      </c>
      <c r="E16" s="92">
        <v>424891</v>
      </c>
      <c r="F16" s="94">
        <v>42.39</v>
      </c>
      <c r="G16" s="96">
        <v>20288</v>
      </c>
      <c r="H16" s="98">
        <v>11623</v>
      </c>
      <c r="I16" s="100">
        <v>31911</v>
      </c>
      <c r="J16" s="102">
        <v>1301.9690000000001</v>
      </c>
      <c r="K16" s="104">
        <v>0</v>
      </c>
      <c r="L16" s="106">
        <v>620258</v>
      </c>
      <c r="M16" s="34">
        <v>0</v>
      </c>
      <c r="N16" s="108">
        <v>620258</v>
      </c>
      <c r="O16" s="109">
        <v>1522.86</v>
      </c>
      <c r="P16" s="110">
        <v>2576</v>
      </c>
      <c r="Q16" s="34">
        <v>60392</v>
      </c>
      <c r="R16" s="111">
        <v>52966</v>
      </c>
      <c r="S16" s="112">
        <v>89645</v>
      </c>
      <c r="T16" s="113">
        <v>202242</v>
      </c>
    </row>
    <row r="17" spans="1:20" x14ac:dyDescent="0.25">
      <c r="A17" s="7" t="s">
        <v>35</v>
      </c>
      <c r="B17" s="8">
        <f>SUM(B2:B16)</f>
        <v>4482.1139999999996</v>
      </c>
      <c r="C17" s="8"/>
      <c r="D17" s="8"/>
      <c r="E17" s="8"/>
      <c r="F17" s="8">
        <f>SUM(F2:F16)</f>
        <v>3285.1420000000003</v>
      </c>
      <c r="G17" s="8"/>
      <c r="H17" s="8"/>
      <c r="I17" s="8"/>
      <c r="J17" s="8">
        <f>SUM(J2:J16)</f>
        <v>34812.723999999995</v>
      </c>
      <c r="K17" s="8">
        <f>SUM(K2:K16)</f>
        <v>391.99799999999999</v>
      </c>
      <c r="L17" s="8"/>
      <c r="M17" s="8"/>
      <c r="N17" s="8"/>
      <c r="O17" s="8">
        <f>SUM(O2:O16)</f>
        <v>132723.44199999998</v>
      </c>
      <c r="P17" s="8">
        <f>SUM(P2:P16)</f>
        <v>28106</v>
      </c>
      <c r="Q17" s="8"/>
      <c r="R17" s="8"/>
      <c r="S17" s="8"/>
      <c r="T17" s="8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B1" workbookViewId="0">
      <selection activeCell="J18" sqref="J18"/>
    </sheetView>
  </sheetViews>
  <sheetFormatPr defaultRowHeight="15" x14ac:dyDescent="0.25"/>
  <cols>
    <col min="1" max="1" width="78.7109375" customWidth="1"/>
    <col min="6" max="6" width="20.42578125" customWidth="1"/>
    <col min="10" max="10" width="13.5703125" customWidth="1"/>
    <col min="11" max="11" width="14.140625" customWidth="1"/>
  </cols>
  <sheetData>
    <row r="1" spans="1:20" x14ac:dyDescent="0.25">
      <c r="A1" s="10" t="s">
        <v>0</v>
      </c>
      <c r="B1" s="11" t="s">
        <v>10</v>
      </c>
      <c r="C1" s="11" t="s">
        <v>11</v>
      </c>
      <c r="D1" s="11" t="s">
        <v>12</v>
      </c>
      <c r="E1" s="11" t="s">
        <v>13</v>
      </c>
      <c r="F1" s="12" t="s">
        <v>14</v>
      </c>
      <c r="G1" s="12" t="s">
        <v>15</v>
      </c>
      <c r="H1" s="12" t="s">
        <v>16</v>
      </c>
      <c r="I1" s="12" t="s">
        <v>17</v>
      </c>
      <c r="J1" s="13" t="s">
        <v>1</v>
      </c>
      <c r="K1" s="13" t="s">
        <v>2</v>
      </c>
      <c r="L1" s="13" t="s">
        <v>3</v>
      </c>
      <c r="M1" s="13" t="s">
        <v>4</v>
      </c>
      <c r="N1" s="13" t="s">
        <v>18</v>
      </c>
      <c r="O1" s="14" t="s">
        <v>5</v>
      </c>
      <c r="P1" s="14" t="s">
        <v>6</v>
      </c>
      <c r="Q1" s="14" t="s">
        <v>7</v>
      </c>
      <c r="R1" s="14" t="s">
        <v>8</v>
      </c>
      <c r="S1" s="14" t="s">
        <v>9</v>
      </c>
      <c r="T1" s="14" t="s">
        <v>19</v>
      </c>
    </row>
    <row r="2" spans="1:20" x14ac:dyDescent="0.25">
      <c r="A2" s="14" t="s">
        <v>20</v>
      </c>
      <c r="B2" s="14">
        <v>812.17100000000005</v>
      </c>
      <c r="C2" s="14">
        <v>922593</v>
      </c>
      <c r="D2" s="14">
        <v>1392489</v>
      </c>
      <c r="E2" s="14">
        <v>2315082</v>
      </c>
      <c r="F2" s="14">
        <v>977.41300000000001</v>
      </c>
      <c r="G2" s="14">
        <v>590419</v>
      </c>
      <c r="H2" s="14">
        <v>177770</v>
      </c>
      <c r="I2" s="14">
        <v>768189</v>
      </c>
      <c r="J2" s="14">
        <v>19445.831999999999</v>
      </c>
      <c r="K2" s="14">
        <v>0</v>
      </c>
      <c r="L2" s="14">
        <v>7775244</v>
      </c>
      <c r="M2" s="14">
        <v>0</v>
      </c>
      <c r="N2" s="14">
        <v>7775244</v>
      </c>
      <c r="O2" s="14">
        <v>71822.001000000004</v>
      </c>
      <c r="P2" s="14">
        <v>4</v>
      </c>
      <c r="Q2" s="14">
        <v>2655420</v>
      </c>
      <c r="R2" s="14">
        <v>2107895</v>
      </c>
      <c r="S2" s="14">
        <v>12568</v>
      </c>
      <c r="T2" s="14">
        <v>4775883</v>
      </c>
    </row>
    <row r="3" spans="1:20" x14ac:dyDescent="0.25">
      <c r="A3" s="14" t="s">
        <v>21</v>
      </c>
      <c r="B3" s="14">
        <v>33.354999999999997</v>
      </c>
      <c r="C3" s="14">
        <v>30992</v>
      </c>
      <c r="D3" s="14">
        <v>86864</v>
      </c>
      <c r="E3" s="14">
        <v>117855</v>
      </c>
      <c r="F3" s="14">
        <v>28.83</v>
      </c>
      <c r="G3" s="14">
        <v>17317</v>
      </c>
      <c r="H3" s="14">
        <v>8478</v>
      </c>
      <c r="I3" s="14">
        <v>25795</v>
      </c>
      <c r="J3" s="14">
        <v>172.85900000000001</v>
      </c>
      <c r="K3" s="14">
        <v>0</v>
      </c>
      <c r="L3" s="14">
        <v>72594</v>
      </c>
      <c r="M3" s="14">
        <v>0</v>
      </c>
      <c r="N3" s="14">
        <v>72594</v>
      </c>
      <c r="O3" s="14">
        <v>784.84299999999996</v>
      </c>
      <c r="P3" s="14">
        <v>464</v>
      </c>
      <c r="Q3" s="14">
        <v>28798</v>
      </c>
      <c r="R3" s="14">
        <v>10093</v>
      </c>
      <c r="S3" s="14">
        <v>15507</v>
      </c>
      <c r="T3" s="14">
        <v>54397</v>
      </c>
    </row>
    <row r="4" spans="1:20" x14ac:dyDescent="0.25">
      <c r="A4" s="14" t="s">
        <v>22</v>
      </c>
      <c r="B4" s="14">
        <v>108.267</v>
      </c>
      <c r="C4" s="14">
        <v>104813</v>
      </c>
      <c r="D4" s="14">
        <v>217105</v>
      </c>
      <c r="E4" s="14">
        <v>321918</v>
      </c>
      <c r="F4" s="9"/>
      <c r="G4" s="9"/>
      <c r="H4" s="9"/>
      <c r="I4" s="9"/>
      <c r="J4" s="14">
        <v>240.97200000000001</v>
      </c>
      <c r="K4" s="14">
        <v>0</v>
      </c>
      <c r="L4" s="14">
        <v>101198</v>
      </c>
      <c r="M4" s="14">
        <v>0</v>
      </c>
      <c r="N4" s="14">
        <v>101198</v>
      </c>
      <c r="O4" s="14">
        <v>3914</v>
      </c>
      <c r="P4" s="14">
        <v>0</v>
      </c>
      <c r="Q4" s="14">
        <v>145131</v>
      </c>
      <c r="R4" s="14">
        <v>130806</v>
      </c>
      <c r="S4" s="14">
        <v>0</v>
      </c>
      <c r="T4" s="14">
        <v>275937</v>
      </c>
    </row>
    <row r="5" spans="1:20" x14ac:dyDescent="0.25">
      <c r="A5" s="14" t="s">
        <v>23</v>
      </c>
      <c r="B5" s="14">
        <v>210.26</v>
      </c>
      <c r="C5" s="14">
        <v>208618</v>
      </c>
      <c r="D5" s="14">
        <v>517356</v>
      </c>
      <c r="E5" s="14">
        <v>725974</v>
      </c>
      <c r="F5" s="9"/>
      <c r="G5" s="9"/>
      <c r="H5" s="9"/>
      <c r="I5" s="9"/>
      <c r="J5" s="14">
        <v>2554.08</v>
      </c>
      <c r="K5" s="14">
        <v>0</v>
      </c>
      <c r="L5" s="14">
        <v>843613</v>
      </c>
      <c r="M5" s="14">
        <v>0</v>
      </c>
      <c r="N5" s="14">
        <v>843613</v>
      </c>
      <c r="O5" s="14">
        <v>1275</v>
      </c>
      <c r="P5" s="14">
        <v>3720</v>
      </c>
      <c r="Q5" s="14">
        <v>47277</v>
      </c>
      <c r="R5" s="14">
        <v>42611</v>
      </c>
      <c r="S5" s="14">
        <v>124322</v>
      </c>
      <c r="T5" s="14">
        <v>214210</v>
      </c>
    </row>
    <row r="6" spans="1:20" x14ac:dyDescent="0.25">
      <c r="A6" s="14" t="s">
        <v>24</v>
      </c>
      <c r="B6" s="14">
        <v>153.65</v>
      </c>
      <c r="C6" s="14">
        <v>150498</v>
      </c>
      <c r="D6" s="14">
        <v>377915</v>
      </c>
      <c r="E6" s="14">
        <v>528413</v>
      </c>
      <c r="F6" s="14">
        <v>368.25900000000001</v>
      </c>
      <c r="G6" s="14">
        <v>176249</v>
      </c>
      <c r="H6" s="14">
        <v>86688</v>
      </c>
      <c r="I6" s="14">
        <v>262936</v>
      </c>
      <c r="J6" s="14">
        <v>1987.2080000000001</v>
      </c>
      <c r="K6" s="14">
        <v>0</v>
      </c>
      <c r="L6" s="14">
        <v>806100</v>
      </c>
      <c r="M6" s="14">
        <v>0</v>
      </c>
      <c r="N6" s="14">
        <v>806100</v>
      </c>
      <c r="O6" s="14">
        <v>4484.45</v>
      </c>
      <c r="P6" s="14">
        <v>3224</v>
      </c>
      <c r="Q6" s="14">
        <v>155588</v>
      </c>
      <c r="R6" s="14">
        <v>132143</v>
      </c>
      <c r="S6" s="14">
        <v>107746</v>
      </c>
      <c r="T6" s="14">
        <v>395476</v>
      </c>
    </row>
    <row r="7" spans="1:20" x14ac:dyDescent="0.25">
      <c r="A7" s="14" t="s">
        <v>25</v>
      </c>
      <c r="B7" s="14">
        <v>133.339</v>
      </c>
      <c r="C7" s="14">
        <v>129632</v>
      </c>
      <c r="D7" s="14">
        <v>356674</v>
      </c>
      <c r="E7" s="14">
        <v>486306</v>
      </c>
      <c r="F7" s="14">
        <v>155.9</v>
      </c>
      <c r="G7" s="14">
        <v>91573</v>
      </c>
      <c r="H7" s="14">
        <v>37471</v>
      </c>
      <c r="I7" s="14">
        <v>129044</v>
      </c>
      <c r="J7" s="9"/>
      <c r="K7" s="9"/>
      <c r="L7" s="9"/>
      <c r="M7" s="9"/>
      <c r="N7" s="9"/>
      <c r="O7" s="14">
        <v>112</v>
      </c>
      <c r="P7" s="14">
        <v>147</v>
      </c>
      <c r="Q7" s="14">
        <v>4153</v>
      </c>
      <c r="R7" s="14">
        <v>3743</v>
      </c>
      <c r="S7" s="14">
        <v>4913</v>
      </c>
      <c r="T7" s="14">
        <v>12809</v>
      </c>
    </row>
    <row r="8" spans="1:20" x14ac:dyDescent="0.25">
      <c r="A8" s="14" t="s">
        <v>26</v>
      </c>
      <c r="B8" s="14">
        <v>1400.808</v>
      </c>
      <c r="C8" s="14">
        <v>1047481</v>
      </c>
      <c r="D8" s="14">
        <v>1683476</v>
      </c>
      <c r="E8" s="14">
        <v>2730957</v>
      </c>
      <c r="F8" s="14">
        <v>32</v>
      </c>
      <c r="G8" s="14">
        <v>0</v>
      </c>
      <c r="H8" s="14">
        <v>0</v>
      </c>
      <c r="I8" s="14">
        <v>0</v>
      </c>
      <c r="J8" s="14">
        <v>1753.62</v>
      </c>
      <c r="K8" s="14">
        <v>0</v>
      </c>
      <c r="L8" s="14">
        <v>734188</v>
      </c>
      <c r="M8" s="14">
        <v>0</v>
      </c>
      <c r="N8" s="14">
        <v>734188</v>
      </c>
      <c r="O8" s="14">
        <v>0.08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</row>
    <row r="9" spans="1:20" x14ac:dyDescent="0.25">
      <c r="A9" s="14" t="s">
        <v>27</v>
      </c>
      <c r="B9" s="14">
        <v>954.91700000000003</v>
      </c>
      <c r="C9" s="14">
        <v>1069904</v>
      </c>
      <c r="D9" s="14">
        <v>1826442</v>
      </c>
      <c r="E9" s="14">
        <v>2896346</v>
      </c>
      <c r="F9" s="14">
        <v>1118.2170000000001</v>
      </c>
      <c r="G9" s="14">
        <v>522477</v>
      </c>
      <c r="H9" s="14">
        <v>272834</v>
      </c>
      <c r="I9" s="14">
        <v>795311</v>
      </c>
      <c r="J9" s="14">
        <v>2528</v>
      </c>
      <c r="K9" s="14">
        <v>249</v>
      </c>
      <c r="L9" s="14">
        <v>1033952</v>
      </c>
      <c r="M9" s="14">
        <v>101841</v>
      </c>
      <c r="N9" s="14">
        <v>1135793</v>
      </c>
      <c r="O9" s="14">
        <v>39616.83</v>
      </c>
      <c r="P9" s="14">
        <v>6559</v>
      </c>
      <c r="Q9" s="14">
        <v>1163252</v>
      </c>
      <c r="R9" s="14">
        <v>721253</v>
      </c>
      <c r="S9" s="14">
        <v>219202</v>
      </c>
      <c r="T9" s="14">
        <v>2103706</v>
      </c>
    </row>
    <row r="10" spans="1:20" x14ac:dyDescent="0.25">
      <c r="A10" s="14" t="s">
        <v>28</v>
      </c>
      <c r="B10" s="14">
        <v>75.643000000000001</v>
      </c>
      <c r="C10" s="14">
        <v>71179</v>
      </c>
      <c r="D10" s="14">
        <v>226140</v>
      </c>
      <c r="E10" s="14">
        <v>297318</v>
      </c>
      <c r="F10" s="14">
        <v>84.664000000000001</v>
      </c>
      <c r="G10" s="14">
        <v>40520</v>
      </c>
      <c r="H10" s="14">
        <v>18209</v>
      </c>
      <c r="I10" s="14">
        <v>58729</v>
      </c>
      <c r="J10" s="14">
        <v>2303.52</v>
      </c>
      <c r="K10" s="14">
        <v>0</v>
      </c>
      <c r="L10" s="14">
        <v>960799</v>
      </c>
      <c r="M10" s="14">
        <v>0</v>
      </c>
      <c r="N10" s="14">
        <v>960799</v>
      </c>
      <c r="O10" s="14">
        <v>5572.17</v>
      </c>
      <c r="P10" s="14">
        <v>0</v>
      </c>
      <c r="Q10" s="14">
        <v>206610</v>
      </c>
      <c r="R10" s="14">
        <v>186216</v>
      </c>
      <c r="S10" s="14">
        <v>0</v>
      </c>
      <c r="T10" s="14">
        <v>392826</v>
      </c>
    </row>
    <row r="11" spans="1:20" x14ac:dyDescent="0.25">
      <c r="A11" s="14" t="s">
        <v>29</v>
      </c>
      <c r="B11" s="14">
        <v>193.27</v>
      </c>
      <c r="C11" s="14">
        <v>186245</v>
      </c>
      <c r="D11" s="14">
        <v>493839</v>
      </c>
      <c r="E11" s="14">
        <v>680084</v>
      </c>
      <c r="F11" s="14">
        <v>41.921999999999997</v>
      </c>
      <c r="G11" s="14">
        <v>20237</v>
      </c>
      <c r="H11" s="14">
        <v>14868</v>
      </c>
      <c r="I11" s="14">
        <v>35104</v>
      </c>
      <c r="J11" s="14">
        <v>1527.664</v>
      </c>
      <c r="K11" s="14">
        <v>0</v>
      </c>
      <c r="L11" s="14">
        <v>641573</v>
      </c>
      <c r="M11" s="14">
        <v>0</v>
      </c>
      <c r="N11" s="14">
        <v>641573</v>
      </c>
      <c r="O11" s="14">
        <v>2735.547</v>
      </c>
      <c r="P11" s="14">
        <v>3672</v>
      </c>
      <c r="Q11" s="14">
        <v>94597</v>
      </c>
      <c r="R11" s="14">
        <v>85260</v>
      </c>
      <c r="S11" s="14">
        <v>122718</v>
      </c>
      <c r="T11" s="14">
        <v>302576</v>
      </c>
    </row>
    <row r="12" spans="1:20" x14ac:dyDescent="0.25">
      <c r="A12" s="14" t="s">
        <v>30</v>
      </c>
      <c r="B12" s="14">
        <v>98.266000000000005</v>
      </c>
      <c r="C12" s="14">
        <v>100761</v>
      </c>
      <c r="D12" s="14">
        <v>202875</v>
      </c>
      <c r="E12" s="14">
        <v>303636</v>
      </c>
      <c r="F12" s="14">
        <v>112.732</v>
      </c>
      <c r="G12" s="14">
        <v>53954</v>
      </c>
      <c r="H12" s="14">
        <v>26800</v>
      </c>
      <c r="I12" s="14">
        <v>80754</v>
      </c>
      <c r="J12" s="14">
        <v>1309.8219999999999</v>
      </c>
      <c r="K12" s="14">
        <v>0</v>
      </c>
      <c r="L12" s="14">
        <v>632592</v>
      </c>
      <c r="M12" s="14">
        <v>0</v>
      </c>
      <c r="N12" s="14">
        <v>632592</v>
      </c>
      <c r="O12" s="14">
        <v>1558.27</v>
      </c>
      <c r="P12" s="14">
        <v>2720</v>
      </c>
      <c r="Q12" s="14">
        <v>57771</v>
      </c>
      <c r="R12" s="14">
        <v>52068</v>
      </c>
      <c r="S12" s="14">
        <v>90902</v>
      </c>
      <c r="T12" s="14">
        <v>200741</v>
      </c>
    </row>
    <row r="13" spans="1:20" x14ac:dyDescent="0.25">
      <c r="A13" s="14" t="s">
        <v>31</v>
      </c>
      <c r="B13" s="14">
        <v>140.01400000000001</v>
      </c>
      <c r="C13" s="14">
        <v>141436</v>
      </c>
      <c r="D13" s="14">
        <v>300445</v>
      </c>
      <c r="E13" s="14">
        <v>441881</v>
      </c>
      <c r="F13" s="14">
        <v>3.2000000000000001E-2</v>
      </c>
      <c r="G13" s="14">
        <v>15</v>
      </c>
      <c r="H13" s="14">
        <v>830</v>
      </c>
      <c r="I13" s="14">
        <v>845</v>
      </c>
      <c r="J13" s="14">
        <v>1455.3610000000001</v>
      </c>
      <c r="K13" s="14">
        <v>0</v>
      </c>
      <c r="L13" s="14">
        <v>500601</v>
      </c>
      <c r="M13" s="14">
        <v>0</v>
      </c>
      <c r="N13" s="14">
        <v>500601</v>
      </c>
      <c r="O13" s="14">
        <v>2682</v>
      </c>
      <c r="P13" s="14">
        <v>2952</v>
      </c>
      <c r="Q13" s="14">
        <v>99449</v>
      </c>
      <c r="R13" s="14">
        <v>89632</v>
      </c>
      <c r="S13" s="14">
        <v>98656</v>
      </c>
      <c r="T13" s="14">
        <v>287737</v>
      </c>
    </row>
    <row r="14" spans="1:20" x14ac:dyDescent="0.25">
      <c r="A14" s="14" t="s">
        <v>32</v>
      </c>
      <c r="B14" s="14">
        <v>18.216999999999999</v>
      </c>
      <c r="C14" s="14">
        <v>18776</v>
      </c>
      <c r="D14" s="14">
        <v>47975</v>
      </c>
      <c r="E14" s="14">
        <v>66751</v>
      </c>
      <c r="F14" s="14">
        <v>181.52699999999999</v>
      </c>
      <c r="G14" s="14">
        <v>86879</v>
      </c>
      <c r="H14" s="14">
        <v>40829</v>
      </c>
      <c r="I14" s="14">
        <v>127708</v>
      </c>
      <c r="J14" s="9"/>
      <c r="K14" s="9"/>
      <c r="L14" s="9"/>
      <c r="M14" s="9"/>
      <c r="N14" s="9"/>
      <c r="O14" s="14">
        <v>387</v>
      </c>
      <c r="P14" s="14">
        <v>0</v>
      </c>
      <c r="Q14" s="14">
        <v>14350</v>
      </c>
      <c r="R14" s="14">
        <v>12934</v>
      </c>
      <c r="S14" s="14">
        <v>0</v>
      </c>
      <c r="T14" s="14">
        <v>27283</v>
      </c>
    </row>
    <row r="15" spans="1:20" x14ac:dyDescent="0.25">
      <c r="A15" s="14" t="s">
        <v>33</v>
      </c>
      <c r="B15" s="14">
        <v>12.542</v>
      </c>
      <c r="C15" s="14">
        <v>12295</v>
      </c>
      <c r="D15" s="14">
        <v>37832</v>
      </c>
      <c r="E15" s="14">
        <v>50127</v>
      </c>
      <c r="F15" s="14">
        <v>62.115000000000002</v>
      </c>
      <c r="G15" s="14">
        <v>29728</v>
      </c>
      <c r="H15" s="14">
        <v>13658</v>
      </c>
      <c r="I15" s="14">
        <v>43386</v>
      </c>
      <c r="J15" s="9"/>
      <c r="K15" s="9"/>
      <c r="L15" s="9"/>
      <c r="M15" s="9"/>
      <c r="N15" s="9"/>
      <c r="O15" s="14">
        <v>252</v>
      </c>
      <c r="P15" s="14">
        <v>0</v>
      </c>
      <c r="Q15" s="14">
        <v>9344</v>
      </c>
      <c r="R15" s="14">
        <v>0</v>
      </c>
      <c r="S15" s="14">
        <v>0</v>
      </c>
      <c r="T15" s="14">
        <v>9344</v>
      </c>
    </row>
    <row r="16" spans="1:20" x14ac:dyDescent="0.25">
      <c r="A16" s="14" t="s">
        <v>34</v>
      </c>
      <c r="B16" s="14">
        <v>118.244</v>
      </c>
      <c r="C16" s="14">
        <v>124208</v>
      </c>
      <c r="D16" s="14">
        <v>291119</v>
      </c>
      <c r="E16" s="14">
        <v>415327</v>
      </c>
      <c r="F16" s="14">
        <v>44.168999999999997</v>
      </c>
      <c r="G16" s="14">
        <v>21098</v>
      </c>
      <c r="H16" s="14">
        <v>12105</v>
      </c>
      <c r="I16" s="14">
        <v>33203</v>
      </c>
      <c r="J16" s="14">
        <v>1294.8599999999999</v>
      </c>
      <c r="K16" s="14">
        <v>0</v>
      </c>
      <c r="L16" s="14">
        <v>543790</v>
      </c>
      <c r="M16" s="14">
        <v>0</v>
      </c>
      <c r="N16" s="14">
        <v>543790</v>
      </c>
      <c r="O16" s="14">
        <v>1918.92</v>
      </c>
      <c r="P16" s="14">
        <v>2576</v>
      </c>
      <c r="Q16" s="14">
        <v>71082</v>
      </c>
      <c r="R16" s="14">
        <v>64066</v>
      </c>
      <c r="S16" s="14">
        <v>86090</v>
      </c>
      <c r="T16" s="14">
        <v>221238</v>
      </c>
    </row>
    <row r="17" spans="1:20" x14ac:dyDescent="0.25">
      <c r="A17" s="7" t="s">
        <v>35</v>
      </c>
      <c r="B17" s="8">
        <f>SUM(B2:B16)</f>
        <v>4462.9629999999997</v>
      </c>
      <c r="C17" s="8"/>
      <c r="D17" s="8"/>
      <c r="E17" s="8"/>
      <c r="F17" s="8">
        <f>SUM(F2:F16)</f>
        <v>3207.78</v>
      </c>
      <c r="G17" s="8"/>
      <c r="H17" s="8"/>
      <c r="I17" s="8"/>
      <c r="J17" s="8">
        <f>SUM(J2:J16)</f>
        <v>36573.797999999995</v>
      </c>
      <c r="K17" s="8">
        <f>SUM(K2:K16)</f>
        <v>249</v>
      </c>
      <c r="L17" s="8"/>
      <c r="M17" s="8"/>
      <c r="N17" s="8"/>
      <c r="O17" s="8">
        <f>SUM(O2:O16)</f>
        <v>137115.111</v>
      </c>
      <c r="P17" s="8">
        <f>SUM(P2:P16)</f>
        <v>26038</v>
      </c>
      <c r="Q17" s="8"/>
      <c r="R17" s="8"/>
      <c r="S17" s="8"/>
      <c r="T17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přehled  organizace města</vt:lpstr>
      <vt:lpstr>realizace úspor - vliv na PENB</vt:lpstr>
      <vt:lpstr>budovy - PENB</vt:lpstr>
      <vt:lpstr> budovy 2019</vt:lpstr>
      <vt:lpstr>budovy 2018</vt:lpstr>
      <vt:lpstr>budovy 2017</vt:lpstr>
      <vt:lpstr>PHM - MU</vt:lpstr>
      <vt:lpstr>2019</vt:lpstr>
      <vt:lpstr>2018</vt:lpstr>
      <vt:lpstr>2017</vt:lpstr>
      <vt:lpstr>teplárna - palivový mix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Suchomel</dc:creator>
  <cp:lastModifiedBy>Administrator</cp:lastModifiedBy>
  <dcterms:created xsi:type="dcterms:W3CDTF">2018-03-21T11:17:55Z</dcterms:created>
  <dcterms:modified xsi:type="dcterms:W3CDTF">2020-02-05T06:33:22Z</dcterms:modified>
</cp:coreProperties>
</file>