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160" windowHeight="6840" tabRatio="599"/>
  </bookViews>
  <sheets>
    <sheet name="2016" sheetId="11" r:id="rId1"/>
    <sheet name="2017" sheetId="10" r:id="rId2"/>
    <sheet name="2018" sheetId="8" r:id="rId3"/>
    <sheet name="2019" sheetId="7" r:id="rId4"/>
    <sheet name="2020" sheetId="6" r:id="rId5"/>
    <sheet name="2021" sheetId="5" r:id="rId6"/>
    <sheet name="2022" sheetId="9" r:id="rId7"/>
    <sheet name="2023" sheetId="1" r:id="rId8"/>
    <sheet name="2016-2023" sheetId="13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5" l="1"/>
  <c r="F4" i="9"/>
  <c r="F4" i="1"/>
  <c r="F4" i="8"/>
  <c r="G4" i="13"/>
  <c r="H4" i="13"/>
  <c r="F4" i="13" l="1"/>
  <c r="F5" i="13"/>
  <c r="G5" i="13"/>
  <c r="H5" i="13"/>
  <c r="I5" i="13"/>
  <c r="E5" i="13"/>
  <c r="I5" i="1" l="1"/>
  <c r="G5" i="1"/>
  <c r="F5" i="1"/>
  <c r="I6" i="5" l="1"/>
  <c r="G6" i="5"/>
  <c r="F6" i="5"/>
  <c r="I6" i="6"/>
  <c r="G6" i="6"/>
  <c r="F6" i="6"/>
  <c r="I6" i="7"/>
  <c r="G6" i="7"/>
  <c r="F6" i="7"/>
  <c r="I6" i="8"/>
  <c r="G6" i="8"/>
  <c r="F6" i="8"/>
  <c r="I6" i="10"/>
  <c r="G6" i="10"/>
  <c r="F6" i="10"/>
  <c r="E6" i="13" l="1"/>
  <c r="E4" i="13"/>
  <c r="I6" i="1"/>
  <c r="G6" i="1"/>
  <c r="F6" i="1"/>
  <c r="H4" i="1"/>
  <c r="G4" i="1"/>
  <c r="I6" i="9"/>
  <c r="G6" i="9"/>
  <c r="F6" i="9"/>
  <c r="H4" i="9"/>
  <c r="G4" i="9"/>
  <c r="H4" i="5"/>
  <c r="G4" i="5"/>
  <c r="H4" i="6"/>
  <c r="G4" i="6"/>
  <c r="H4" i="7"/>
  <c r="G4" i="7"/>
  <c r="F4" i="7"/>
  <c r="H4" i="8"/>
  <c r="G4" i="8"/>
  <c r="H4" i="10"/>
  <c r="G4" i="10"/>
  <c r="F4" i="10"/>
  <c r="G6" i="13" l="1"/>
  <c r="F6" i="13"/>
  <c r="I6" i="13"/>
  <c r="I6" i="11"/>
  <c r="G6" i="11"/>
  <c r="F6" i="11"/>
  <c r="G5" i="11"/>
  <c r="F5" i="11"/>
  <c r="H4" i="11"/>
  <c r="G4" i="11"/>
  <c r="F4" i="11"/>
</calcChain>
</file>

<file path=xl/sharedStrings.xml><?xml version="1.0" encoding="utf-8"?>
<sst xmlns="http://schemas.openxmlformats.org/spreadsheetml/2006/main" count="189" uniqueCount="20">
  <si>
    <t>Investiční priorita OP/ Prioritní oblast</t>
  </si>
  <si>
    <t>Specifický cíl OP/ Operace PRV</t>
  </si>
  <si>
    <t>Celkové způsobilé výdaje (CZV)</t>
  </si>
  <si>
    <t>Plán financování (způsobilé výdaje v tis. Kč)</t>
  </si>
  <si>
    <t>Z toho podpora</t>
  </si>
  <si>
    <t>Z toho vlastní zdroje příjemce</t>
  </si>
  <si>
    <t>Příspěvek Unie</t>
  </si>
  <si>
    <t>Národní veřejné zdroje (kraj, obec, jiné)</t>
  </si>
  <si>
    <t>Národní veřejné zdroje (SR, SF)</t>
  </si>
  <si>
    <t>Národní soukromé zdroje</t>
  </si>
  <si>
    <t>Nezpůsobilé výdaje (tis. Kč)</t>
  </si>
  <si>
    <t>SC 4.1</t>
  </si>
  <si>
    <t>Prioritní osa OP/ Priorita Unie</t>
  </si>
  <si>
    <t>19.3.1.</t>
  </si>
  <si>
    <t>19.2.1</t>
  </si>
  <si>
    <t>Programový rámec</t>
  </si>
  <si>
    <t>PR IROP</t>
  </si>
  <si>
    <t>PR PRV</t>
  </si>
  <si>
    <t>6B</t>
  </si>
  <si>
    <t>9d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</si>
</sst>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3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>
      <selection activeCell="C5" sqref="C5"/>
    </sheetView>
  </sheetViews>
  <sheetFormatPr defaultRowHeight="15" x14ac:dyDescent="0.25"/>
  <cols>
    <col min="1" max="1" width="10.28515625" customWidth="1"/>
    <col min="4" max="4" width="20" customWidth="1"/>
    <col min="7" max="7" width="11.85546875" customWidth="1"/>
    <col min="8" max="8" width="14" customWidth="1"/>
    <col min="9" max="9" width="14.85546875" customWidth="1"/>
    <col min="10" max="10" width="11.42578125" customWidth="1"/>
    <col min="11" max="11" width="10.140625" customWidth="1"/>
  </cols>
  <sheetData>
    <row r="1" spans="1:10" ht="15" customHeight="1" x14ac:dyDescent="0.25">
      <c r="A1" s="20" t="s">
        <v>15</v>
      </c>
      <c r="B1" s="13"/>
      <c r="C1" s="13"/>
      <c r="D1" s="13"/>
      <c r="E1" s="13" t="s">
        <v>3</v>
      </c>
      <c r="F1" s="13"/>
      <c r="G1" s="13"/>
      <c r="H1" s="13"/>
      <c r="I1" s="13"/>
      <c r="J1" s="15" t="s">
        <v>10</v>
      </c>
    </row>
    <row r="2" spans="1:10" ht="14.45" customHeight="1" x14ac:dyDescent="0.25">
      <c r="A2" s="21"/>
      <c r="B2" s="17" t="s">
        <v>12</v>
      </c>
      <c r="C2" s="17" t="s">
        <v>0</v>
      </c>
      <c r="D2" s="17" t="s">
        <v>1</v>
      </c>
      <c r="E2" s="17" t="s">
        <v>2</v>
      </c>
      <c r="F2" s="8" t="s">
        <v>4</v>
      </c>
      <c r="G2" s="8"/>
      <c r="H2" s="8" t="s">
        <v>5</v>
      </c>
      <c r="I2" s="8"/>
      <c r="J2" s="19"/>
    </row>
    <row r="3" spans="1:10" ht="57" customHeight="1" x14ac:dyDescent="0.25">
      <c r="A3" s="22"/>
      <c r="B3" s="18"/>
      <c r="C3" s="18"/>
      <c r="D3" s="18"/>
      <c r="E3" s="18"/>
      <c r="F3" s="9" t="s">
        <v>6</v>
      </c>
      <c r="G3" s="9" t="s">
        <v>8</v>
      </c>
      <c r="H3" s="9" t="s">
        <v>7</v>
      </c>
      <c r="I3" s="9" t="s">
        <v>9</v>
      </c>
      <c r="J3" s="16"/>
    </row>
    <row r="4" spans="1:10" x14ac:dyDescent="0.25">
      <c r="A4" s="14" t="s">
        <v>16</v>
      </c>
      <c r="B4" s="2">
        <v>4</v>
      </c>
      <c r="C4" s="2" t="s">
        <v>19</v>
      </c>
      <c r="D4" s="2" t="s">
        <v>11</v>
      </c>
      <c r="E4" s="5">
        <v>0</v>
      </c>
      <c r="F4" s="5">
        <f>0.95*E4</f>
        <v>0</v>
      </c>
      <c r="G4" s="5">
        <f>0*E4</f>
        <v>0</v>
      </c>
      <c r="H4" s="5">
        <f>0.05*E4</f>
        <v>0</v>
      </c>
      <c r="I4" s="5">
        <v>0</v>
      </c>
      <c r="J4" s="2">
        <v>0</v>
      </c>
    </row>
    <row r="5" spans="1:10" s="12" customFormat="1" x14ac:dyDescent="0.25">
      <c r="A5" s="15" t="s">
        <v>17</v>
      </c>
      <c r="B5" s="10">
        <v>6</v>
      </c>
      <c r="C5" s="2" t="s">
        <v>18</v>
      </c>
      <c r="D5" s="4" t="s">
        <v>14</v>
      </c>
      <c r="E5" s="11">
        <v>0</v>
      </c>
      <c r="F5" s="11">
        <f t="shared" ref="F5" si="0">0.75*E5</f>
        <v>0</v>
      </c>
      <c r="G5" s="11">
        <f t="shared" ref="G5" si="1">0.25*E5</f>
        <v>0</v>
      </c>
      <c r="H5" s="11">
        <v>0</v>
      </c>
      <c r="I5" s="11">
        <v>0</v>
      </c>
      <c r="J5" s="10">
        <v>0</v>
      </c>
    </row>
    <row r="6" spans="1:10" x14ac:dyDescent="0.25">
      <c r="A6" s="16"/>
      <c r="B6" s="3">
        <v>6</v>
      </c>
      <c r="C6" s="2" t="s">
        <v>18</v>
      </c>
      <c r="D6" s="4" t="s">
        <v>13</v>
      </c>
      <c r="E6" s="6">
        <v>0</v>
      </c>
      <c r="F6" s="6">
        <f>(0.8*E6)*0.75</f>
        <v>0</v>
      </c>
      <c r="G6" s="6">
        <f>(0.8*E6)*0.25</f>
        <v>0</v>
      </c>
      <c r="H6" s="6">
        <v>0</v>
      </c>
      <c r="I6" s="6">
        <f>0.2*E6</f>
        <v>0</v>
      </c>
      <c r="J6" s="2">
        <v>0</v>
      </c>
    </row>
    <row r="7" spans="1:10" x14ac:dyDescent="0.25">
      <c r="A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mergeCells count="7">
    <mergeCell ref="A5:A6"/>
    <mergeCell ref="B2:B3"/>
    <mergeCell ref="J1:J3"/>
    <mergeCell ref="A1:A3"/>
    <mergeCell ref="C2:C3"/>
    <mergeCell ref="D2:D3"/>
    <mergeCell ref="E2:E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F5" sqref="F5:I5"/>
    </sheetView>
  </sheetViews>
  <sheetFormatPr defaultRowHeight="15" x14ac:dyDescent="0.25"/>
  <cols>
    <col min="1" max="1" width="10.28515625" customWidth="1"/>
    <col min="2" max="7" width="8.85546875" customWidth="1"/>
    <col min="8" max="9" width="10.7109375" customWidth="1"/>
    <col min="10" max="10" width="7.140625" customWidth="1"/>
  </cols>
  <sheetData>
    <row r="1" spans="1:10" ht="15" customHeight="1" x14ac:dyDescent="0.25">
      <c r="A1" s="20" t="s">
        <v>15</v>
      </c>
      <c r="B1" s="26"/>
      <c r="C1" s="26"/>
      <c r="D1" s="26"/>
      <c r="E1" s="26" t="s">
        <v>3</v>
      </c>
      <c r="F1" s="26"/>
      <c r="G1" s="26"/>
      <c r="H1" s="26"/>
      <c r="I1" s="26"/>
      <c r="J1" s="23" t="s">
        <v>10</v>
      </c>
    </row>
    <row r="2" spans="1:10" ht="14.45" customHeight="1" x14ac:dyDescent="0.25">
      <c r="A2" s="21"/>
      <c r="B2" s="24" t="s">
        <v>12</v>
      </c>
      <c r="C2" s="24" t="s">
        <v>0</v>
      </c>
      <c r="D2" s="24" t="s">
        <v>1</v>
      </c>
      <c r="E2" s="24" t="s">
        <v>2</v>
      </c>
      <c r="F2" s="25" t="s">
        <v>4</v>
      </c>
      <c r="G2" s="25"/>
      <c r="H2" s="25" t="s">
        <v>5</v>
      </c>
      <c r="I2" s="25"/>
      <c r="J2" s="23"/>
    </row>
    <row r="3" spans="1:10" ht="57" customHeight="1" x14ac:dyDescent="0.25">
      <c r="A3" s="22"/>
      <c r="B3" s="24"/>
      <c r="C3" s="24"/>
      <c r="D3" s="24"/>
      <c r="E3" s="24"/>
      <c r="F3" s="7" t="s">
        <v>6</v>
      </c>
      <c r="G3" s="7" t="s">
        <v>8</v>
      </c>
      <c r="H3" s="7" t="s">
        <v>7</v>
      </c>
      <c r="I3" s="7" t="s">
        <v>9</v>
      </c>
      <c r="J3" s="23"/>
    </row>
    <row r="4" spans="1:10" x14ac:dyDescent="0.25">
      <c r="A4" s="14" t="s">
        <v>16</v>
      </c>
      <c r="B4" s="2">
        <v>4</v>
      </c>
      <c r="C4" s="2" t="s">
        <v>19</v>
      </c>
      <c r="D4" s="2" t="s">
        <v>11</v>
      </c>
      <c r="E4" s="5">
        <v>3200</v>
      </c>
      <c r="F4" s="5">
        <f>0.95*E4</f>
        <v>3040</v>
      </c>
      <c r="G4" s="5">
        <f>0*E4</f>
        <v>0</v>
      </c>
      <c r="H4" s="5">
        <f>0.05*E4</f>
        <v>160</v>
      </c>
      <c r="I4" s="5">
        <v>0</v>
      </c>
      <c r="J4" s="2">
        <v>0</v>
      </c>
    </row>
    <row r="5" spans="1:10" x14ac:dyDescent="0.25">
      <c r="A5" s="15" t="s">
        <v>17</v>
      </c>
      <c r="B5" s="2">
        <v>6</v>
      </c>
      <c r="C5" s="2" t="s">
        <v>18</v>
      </c>
      <c r="D5" s="4" t="s">
        <v>14</v>
      </c>
      <c r="E5" s="5">
        <v>2900</v>
      </c>
      <c r="F5" s="5">
        <v>1215</v>
      </c>
      <c r="G5" s="5">
        <v>405</v>
      </c>
      <c r="H5" s="5">
        <v>0</v>
      </c>
      <c r="I5" s="5">
        <v>1280</v>
      </c>
      <c r="J5" s="2">
        <v>0</v>
      </c>
    </row>
    <row r="6" spans="1:10" x14ac:dyDescent="0.25">
      <c r="A6" s="16"/>
      <c r="B6" s="3">
        <v>6</v>
      </c>
      <c r="C6" s="2" t="s">
        <v>18</v>
      </c>
      <c r="D6" s="4" t="s">
        <v>13</v>
      </c>
      <c r="E6" s="6">
        <v>100</v>
      </c>
      <c r="F6" s="6">
        <f>(0.9*E6)*0.75</f>
        <v>67.5</v>
      </c>
      <c r="G6" s="6">
        <f>(0.9*E6)*0.25</f>
        <v>22.5</v>
      </c>
      <c r="H6" s="6">
        <v>0</v>
      </c>
      <c r="I6" s="6">
        <f>0.1*E6</f>
        <v>10</v>
      </c>
      <c r="J6" s="2">
        <v>0</v>
      </c>
    </row>
    <row r="7" spans="1:10" x14ac:dyDescent="0.25">
      <c r="A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mergeCells count="11">
    <mergeCell ref="A1:A3"/>
    <mergeCell ref="A5:A6"/>
    <mergeCell ref="J1:J3"/>
    <mergeCell ref="B2:B3"/>
    <mergeCell ref="C2:C3"/>
    <mergeCell ref="D2:D3"/>
    <mergeCell ref="E2:E3"/>
    <mergeCell ref="F2:G2"/>
    <mergeCell ref="H2:I2"/>
    <mergeCell ref="B1:D1"/>
    <mergeCell ref="E1:I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F5" sqref="F5:I5"/>
    </sheetView>
  </sheetViews>
  <sheetFormatPr defaultRowHeight="15" x14ac:dyDescent="0.25"/>
  <cols>
    <col min="4" max="4" width="20" customWidth="1"/>
    <col min="7" max="7" width="11.85546875" customWidth="1"/>
    <col min="8" max="8" width="14" customWidth="1"/>
    <col min="9" max="9" width="14.85546875" customWidth="1"/>
    <col min="10" max="10" width="11.42578125" customWidth="1"/>
  </cols>
  <sheetData>
    <row r="1" spans="1:11" ht="15" customHeight="1" x14ac:dyDescent="0.25">
      <c r="A1" s="20" t="s">
        <v>15</v>
      </c>
      <c r="B1" s="29"/>
      <c r="C1" s="29"/>
      <c r="D1" s="30"/>
      <c r="E1" s="31" t="s">
        <v>3</v>
      </c>
      <c r="F1" s="29"/>
      <c r="G1" s="29"/>
      <c r="H1" s="29"/>
      <c r="I1" s="30"/>
      <c r="J1" s="15" t="s">
        <v>10</v>
      </c>
    </row>
    <row r="2" spans="1:11" ht="14.45" customHeight="1" x14ac:dyDescent="0.25">
      <c r="A2" s="21"/>
      <c r="B2" s="17" t="s">
        <v>12</v>
      </c>
      <c r="C2" s="17" t="s">
        <v>0</v>
      </c>
      <c r="D2" s="17" t="s">
        <v>1</v>
      </c>
      <c r="E2" s="17" t="s">
        <v>2</v>
      </c>
      <c r="F2" s="27" t="s">
        <v>4</v>
      </c>
      <c r="G2" s="28"/>
      <c r="H2" s="27" t="s">
        <v>5</v>
      </c>
      <c r="I2" s="28"/>
      <c r="J2" s="19"/>
    </row>
    <row r="3" spans="1:11" ht="57" customHeight="1" x14ac:dyDescent="0.25">
      <c r="A3" s="22"/>
      <c r="B3" s="18"/>
      <c r="C3" s="18"/>
      <c r="D3" s="18"/>
      <c r="E3" s="18"/>
      <c r="F3" s="9" t="s">
        <v>6</v>
      </c>
      <c r="G3" s="9" t="s">
        <v>8</v>
      </c>
      <c r="H3" s="9" t="s">
        <v>7</v>
      </c>
      <c r="I3" s="9" t="s">
        <v>9</v>
      </c>
      <c r="J3" s="16"/>
    </row>
    <row r="4" spans="1:11" x14ac:dyDescent="0.25">
      <c r="A4" s="14" t="s">
        <v>16</v>
      </c>
      <c r="B4" s="2">
        <v>4</v>
      </c>
      <c r="C4" s="2" t="s">
        <v>19</v>
      </c>
      <c r="D4" s="2" t="s">
        <v>11</v>
      </c>
      <c r="E4" s="5">
        <v>5572.64</v>
      </c>
      <c r="F4" s="5">
        <f>5294.01</f>
        <v>5294.01</v>
      </c>
      <c r="G4" s="5">
        <f>0*E4</f>
        <v>0</v>
      </c>
      <c r="H4" s="5">
        <f>0.05*E4</f>
        <v>278.63200000000001</v>
      </c>
      <c r="I4" s="5">
        <v>0</v>
      </c>
      <c r="J4" s="2">
        <v>0</v>
      </c>
    </row>
    <row r="5" spans="1:11" x14ac:dyDescent="0.25">
      <c r="A5" s="23" t="s">
        <v>17</v>
      </c>
      <c r="B5" s="10">
        <v>6</v>
      </c>
      <c r="C5" s="2" t="s">
        <v>18</v>
      </c>
      <c r="D5" s="4" t="s">
        <v>14</v>
      </c>
      <c r="E5" s="11">
        <v>4600</v>
      </c>
      <c r="F5" s="11">
        <v>1845</v>
      </c>
      <c r="G5" s="11">
        <v>615</v>
      </c>
      <c r="H5" s="11">
        <v>0</v>
      </c>
      <c r="I5" s="11">
        <v>2140</v>
      </c>
      <c r="J5" s="10">
        <v>0</v>
      </c>
      <c r="K5" s="12"/>
    </row>
    <row r="6" spans="1:11" x14ac:dyDescent="0.25">
      <c r="A6" s="23"/>
      <c r="B6" s="3">
        <v>6</v>
      </c>
      <c r="C6" s="2" t="s">
        <v>18</v>
      </c>
      <c r="D6" s="4" t="s">
        <v>13</v>
      </c>
      <c r="E6" s="6">
        <v>100</v>
      </c>
      <c r="F6" s="6">
        <f>(0.9*E6)*0.75</f>
        <v>67.5</v>
      </c>
      <c r="G6" s="6">
        <f>(0.9*E6)*0.25</f>
        <v>22.5</v>
      </c>
      <c r="H6" s="6">
        <v>0</v>
      </c>
      <c r="I6" s="6">
        <f>0.1*E6</f>
        <v>10</v>
      </c>
      <c r="J6" s="2">
        <v>0</v>
      </c>
    </row>
    <row r="7" spans="1:11" x14ac:dyDescent="0.25">
      <c r="C7" s="1"/>
      <c r="D7" s="1"/>
      <c r="E7" s="1"/>
      <c r="F7" s="1"/>
      <c r="G7" s="1"/>
      <c r="H7" s="1"/>
      <c r="I7" s="1"/>
      <c r="J7" s="1"/>
    </row>
    <row r="8" spans="1:11" x14ac:dyDescent="0.25">
      <c r="B8" s="1"/>
      <c r="C8" s="1"/>
      <c r="D8" s="1"/>
      <c r="E8" s="1"/>
      <c r="F8" s="1"/>
      <c r="G8" s="1"/>
      <c r="H8" s="1"/>
      <c r="I8" s="1"/>
      <c r="J8" s="1"/>
    </row>
    <row r="9" spans="1:11" x14ac:dyDescent="0.25">
      <c r="B9" s="1"/>
      <c r="C9" s="1"/>
      <c r="D9" s="1"/>
      <c r="E9" s="1"/>
      <c r="F9" s="1"/>
      <c r="G9" s="1"/>
      <c r="H9" s="1"/>
      <c r="I9" s="1"/>
      <c r="J9" s="1"/>
    </row>
    <row r="10" spans="1:11" x14ac:dyDescent="0.25">
      <c r="B10" s="1"/>
      <c r="C10" s="1"/>
      <c r="D10" s="1"/>
      <c r="E10" s="1"/>
      <c r="F10" s="1"/>
      <c r="G10" s="1"/>
      <c r="H10" s="1"/>
      <c r="I10" s="1"/>
      <c r="J10" s="1"/>
    </row>
    <row r="11" spans="1:11" x14ac:dyDescent="0.25">
      <c r="B11" s="1"/>
      <c r="C11" s="1"/>
      <c r="D11" s="1"/>
      <c r="E11" s="1"/>
      <c r="F11" s="1"/>
      <c r="G11" s="1"/>
      <c r="H11" s="1"/>
      <c r="I11" s="1"/>
      <c r="J11" s="1"/>
    </row>
    <row r="12" spans="1:11" x14ac:dyDescent="0.25">
      <c r="B12" s="1"/>
      <c r="C12" s="1"/>
      <c r="D12" s="1"/>
      <c r="E12" s="1"/>
      <c r="F12" s="1"/>
      <c r="G12" s="1"/>
      <c r="H12" s="1"/>
      <c r="I12" s="1"/>
      <c r="J12" s="1"/>
    </row>
    <row r="13" spans="1:11" x14ac:dyDescent="0.25">
      <c r="B13" s="1"/>
      <c r="C13" s="1"/>
      <c r="D13" s="1"/>
      <c r="E13" s="1"/>
      <c r="F13" s="1"/>
      <c r="G13" s="1"/>
      <c r="H13" s="1"/>
      <c r="I13" s="1"/>
      <c r="J13" s="1"/>
    </row>
    <row r="14" spans="1:11" x14ac:dyDescent="0.25">
      <c r="B14" s="1"/>
      <c r="C14" s="1"/>
      <c r="D14" s="1"/>
      <c r="E14" s="1"/>
      <c r="F14" s="1"/>
      <c r="G14" s="1"/>
      <c r="H14" s="1"/>
      <c r="I14" s="1"/>
      <c r="J14" s="1"/>
    </row>
    <row r="15" spans="1:11" x14ac:dyDescent="0.25">
      <c r="B15" s="1"/>
      <c r="C15" s="1"/>
      <c r="D15" s="1"/>
      <c r="E15" s="1"/>
      <c r="F15" s="1"/>
      <c r="G15" s="1"/>
      <c r="H15" s="1"/>
      <c r="I15" s="1"/>
      <c r="J15" s="1"/>
    </row>
    <row r="16" spans="1:11" x14ac:dyDescent="0.25">
      <c r="B16" s="1"/>
      <c r="C16" s="1"/>
      <c r="D16" s="1"/>
      <c r="E16" s="1"/>
      <c r="F16" s="1"/>
      <c r="G16" s="1"/>
      <c r="H16" s="1"/>
      <c r="I16" s="1"/>
      <c r="J16" s="1"/>
    </row>
    <row r="17" spans="2:10" x14ac:dyDescent="0.25">
      <c r="B17" s="1"/>
      <c r="C17" s="1"/>
      <c r="D17" s="1"/>
      <c r="E17" s="1"/>
      <c r="F17" s="1"/>
      <c r="G17" s="1"/>
      <c r="H17" s="1"/>
      <c r="I17" s="1"/>
      <c r="J17" s="1"/>
    </row>
    <row r="18" spans="2:10" x14ac:dyDescent="0.25">
      <c r="B18" s="1"/>
      <c r="C18" s="1"/>
      <c r="D18" s="1"/>
      <c r="E18" s="1"/>
      <c r="F18" s="1"/>
      <c r="G18" s="1"/>
      <c r="H18" s="1"/>
      <c r="I18" s="1"/>
      <c r="J18" s="1"/>
    </row>
    <row r="19" spans="2:10" x14ac:dyDescent="0.25">
      <c r="B19" s="1"/>
      <c r="C19" s="1"/>
      <c r="D19" s="1"/>
      <c r="E19" s="1"/>
      <c r="F19" s="1"/>
      <c r="G19" s="1"/>
      <c r="H19" s="1"/>
      <c r="I19" s="1"/>
      <c r="J19" s="1"/>
    </row>
    <row r="20" spans="2:10" x14ac:dyDescent="0.25">
      <c r="B20" s="1"/>
      <c r="C20" s="1"/>
      <c r="D20" s="1"/>
      <c r="E20" s="1"/>
      <c r="F20" s="1"/>
      <c r="G20" s="1"/>
      <c r="H20" s="1"/>
      <c r="I20" s="1"/>
      <c r="J20" s="1"/>
    </row>
    <row r="21" spans="2:10" x14ac:dyDescent="0.25">
      <c r="B21" s="1"/>
      <c r="C21" s="1"/>
      <c r="D21" s="1"/>
      <c r="E21" s="1"/>
      <c r="F21" s="1"/>
      <c r="G21" s="1"/>
      <c r="H21" s="1"/>
      <c r="I21" s="1"/>
      <c r="J21" s="1"/>
    </row>
    <row r="22" spans="2:10" x14ac:dyDescent="0.25">
      <c r="B22" s="1"/>
      <c r="C22" s="1"/>
      <c r="D22" s="1"/>
      <c r="E22" s="1"/>
      <c r="F22" s="1"/>
      <c r="G22" s="1"/>
      <c r="H22" s="1"/>
      <c r="I22" s="1"/>
      <c r="J22" s="1"/>
    </row>
    <row r="23" spans="2:10" x14ac:dyDescent="0.25">
      <c r="B23" s="1"/>
      <c r="C23" s="1"/>
      <c r="D23" s="1"/>
      <c r="E23" s="1"/>
      <c r="F23" s="1"/>
      <c r="G23" s="1"/>
      <c r="H23" s="1"/>
      <c r="I23" s="1"/>
      <c r="J23" s="1"/>
    </row>
    <row r="24" spans="2:10" x14ac:dyDescent="0.25">
      <c r="B24" s="1"/>
      <c r="C24" s="1"/>
      <c r="D24" s="1"/>
      <c r="E24" s="1"/>
      <c r="F24" s="1"/>
      <c r="G24" s="1"/>
      <c r="H24" s="1"/>
      <c r="I24" s="1"/>
      <c r="J24" s="1"/>
    </row>
    <row r="25" spans="2:10" x14ac:dyDescent="0.25">
      <c r="B25" s="1"/>
      <c r="C25" s="1"/>
      <c r="D25" s="1"/>
      <c r="E25" s="1"/>
      <c r="F25" s="1"/>
      <c r="G25" s="1"/>
      <c r="H25" s="1"/>
      <c r="I25" s="1"/>
      <c r="J25" s="1"/>
    </row>
    <row r="26" spans="2:10" x14ac:dyDescent="0.25">
      <c r="B26" s="1"/>
      <c r="C26" s="1"/>
      <c r="D26" s="1"/>
      <c r="E26" s="1"/>
      <c r="F26" s="1"/>
      <c r="G26" s="1"/>
      <c r="H26" s="1"/>
      <c r="I26" s="1"/>
      <c r="J26" s="1"/>
    </row>
    <row r="27" spans="2:10" x14ac:dyDescent="0.25">
      <c r="B27" s="1"/>
      <c r="C27" s="1"/>
      <c r="D27" s="1"/>
      <c r="E27" s="1"/>
      <c r="F27" s="1"/>
      <c r="G27" s="1"/>
      <c r="H27" s="1"/>
      <c r="I27" s="1"/>
      <c r="J27" s="1"/>
    </row>
    <row r="28" spans="2:10" x14ac:dyDescent="0.25">
      <c r="B28" s="1"/>
      <c r="C28" s="1"/>
      <c r="D28" s="1"/>
      <c r="E28" s="1"/>
      <c r="F28" s="1"/>
      <c r="G28" s="1"/>
      <c r="H28" s="1"/>
      <c r="I28" s="1"/>
      <c r="J28" s="1"/>
    </row>
    <row r="29" spans="2:10" x14ac:dyDescent="0.25">
      <c r="B29" s="1"/>
      <c r="C29" s="1"/>
      <c r="D29" s="1"/>
      <c r="E29" s="1"/>
      <c r="F29" s="1"/>
      <c r="G29" s="1"/>
      <c r="H29" s="1"/>
      <c r="I29" s="1"/>
      <c r="J29" s="1"/>
    </row>
    <row r="30" spans="2:10" x14ac:dyDescent="0.25">
      <c r="B30" s="1"/>
      <c r="C30" s="1"/>
      <c r="D30" s="1"/>
      <c r="E30" s="1"/>
      <c r="F30" s="1"/>
      <c r="G30" s="1"/>
      <c r="H30" s="1"/>
      <c r="I30" s="1"/>
      <c r="J30" s="1"/>
    </row>
    <row r="31" spans="2:10" x14ac:dyDescent="0.25">
      <c r="B31" s="1"/>
      <c r="C31" s="1"/>
      <c r="D31" s="1"/>
      <c r="E31" s="1"/>
      <c r="F31" s="1"/>
      <c r="G31" s="1"/>
      <c r="H31" s="1"/>
      <c r="I31" s="1"/>
      <c r="J31" s="1"/>
    </row>
    <row r="32" spans="2:10" x14ac:dyDescent="0.25">
      <c r="B32" s="1"/>
      <c r="C32" s="1"/>
      <c r="D32" s="1"/>
      <c r="E32" s="1"/>
      <c r="F32" s="1"/>
      <c r="G32" s="1"/>
      <c r="H32" s="1"/>
      <c r="I32" s="1"/>
      <c r="J32" s="1"/>
    </row>
    <row r="33" spans="2:10" x14ac:dyDescent="0.25">
      <c r="B33" s="1"/>
      <c r="C33" s="1"/>
      <c r="D33" s="1"/>
      <c r="E33" s="1"/>
      <c r="F33" s="1"/>
      <c r="G33" s="1"/>
      <c r="H33" s="1"/>
      <c r="I33" s="1"/>
      <c r="J33" s="1"/>
    </row>
    <row r="34" spans="2:10" x14ac:dyDescent="0.25">
      <c r="B34" s="1"/>
      <c r="C34" s="1"/>
      <c r="D34" s="1"/>
      <c r="E34" s="1"/>
      <c r="F34" s="1"/>
      <c r="G34" s="1"/>
      <c r="H34" s="1"/>
      <c r="I34" s="1"/>
      <c r="J34" s="1"/>
    </row>
    <row r="35" spans="2:10" x14ac:dyDescent="0.25">
      <c r="B35" s="1"/>
      <c r="C35" s="1"/>
      <c r="D35" s="1"/>
      <c r="E35" s="1"/>
      <c r="F35" s="1"/>
      <c r="G35" s="1"/>
      <c r="H35" s="1"/>
      <c r="I35" s="1"/>
      <c r="J35" s="1"/>
    </row>
    <row r="36" spans="2:10" x14ac:dyDescent="0.25">
      <c r="B36" s="1"/>
      <c r="C36" s="1"/>
      <c r="D36" s="1"/>
      <c r="E36" s="1"/>
      <c r="F36" s="1"/>
      <c r="G36" s="1"/>
      <c r="H36" s="1"/>
      <c r="I36" s="1"/>
      <c r="J36" s="1"/>
    </row>
  </sheetData>
  <mergeCells count="11">
    <mergeCell ref="A1:A3"/>
    <mergeCell ref="A5:A6"/>
    <mergeCell ref="J1:J3"/>
    <mergeCell ref="B2:B3"/>
    <mergeCell ref="C2:C3"/>
    <mergeCell ref="D2:D3"/>
    <mergeCell ref="E2:E3"/>
    <mergeCell ref="F2:G2"/>
    <mergeCell ref="H2:I2"/>
    <mergeCell ref="B1:D1"/>
    <mergeCell ref="E1:I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F5" sqref="F5:I5"/>
    </sheetView>
  </sheetViews>
  <sheetFormatPr defaultRowHeight="15" x14ac:dyDescent="0.25"/>
  <cols>
    <col min="1" max="1" width="15.85546875" bestFit="1" customWidth="1"/>
    <col min="4" max="4" width="20" customWidth="1"/>
    <col min="7" max="7" width="11.85546875" customWidth="1"/>
    <col min="8" max="8" width="14" customWidth="1"/>
    <col min="9" max="9" width="14.85546875" customWidth="1"/>
    <col min="10" max="10" width="11.42578125" customWidth="1"/>
  </cols>
  <sheetData>
    <row r="1" spans="1:10" ht="15" customHeight="1" x14ac:dyDescent="0.25">
      <c r="A1" s="20" t="s">
        <v>15</v>
      </c>
      <c r="B1" s="26"/>
      <c r="C1" s="26"/>
      <c r="D1" s="26"/>
      <c r="E1" s="26" t="s">
        <v>3</v>
      </c>
      <c r="F1" s="26"/>
      <c r="G1" s="26"/>
      <c r="H1" s="26"/>
      <c r="I1" s="26"/>
      <c r="J1" s="23" t="s">
        <v>10</v>
      </c>
    </row>
    <row r="2" spans="1:10" ht="14.45" customHeight="1" x14ac:dyDescent="0.25">
      <c r="A2" s="21"/>
      <c r="B2" s="24" t="s">
        <v>12</v>
      </c>
      <c r="C2" s="24" t="s">
        <v>0</v>
      </c>
      <c r="D2" s="24" t="s">
        <v>1</v>
      </c>
      <c r="E2" s="24" t="s">
        <v>2</v>
      </c>
      <c r="F2" s="25" t="s">
        <v>4</v>
      </c>
      <c r="G2" s="25"/>
      <c r="H2" s="25" t="s">
        <v>5</v>
      </c>
      <c r="I2" s="25"/>
      <c r="J2" s="23"/>
    </row>
    <row r="3" spans="1:10" ht="57" customHeight="1" x14ac:dyDescent="0.25">
      <c r="A3" s="22"/>
      <c r="B3" s="24"/>
      <c r="C3" s="24"/>
      <c r="D3" s="24"/>
      <c r="E3" s="24"/>
      <c r="F3" s="7" t="s">
        <v>6</v>
      </c>
      <c r="G3" s="7" t="s">
        <v>8</v>
      </c>
      <c r="H3" s="7" t="s">
        <v>7</v>
      </c>
      <c r="I3" s="7" t="s">
        <v>9</v>
      </c>
      <c r="J3" s="23"/>
    </row>
    <row r="4" spans="1:10" x14ac:dyDescent="0.25">
      <c r="A4" s="14" t="s">
        <v>16</v>
      </c>
      <c r="B4" s="2">
        <v>4</v>
      </c>
      <c r="C4" s="2" t="s">
        <v>19</v>
      </c>
      <c r="D4" s="2" t="s">
        <v>11</v>
      </c>
      <c r="E4" s="5">
        <v>8352.6299999999992</v>
      </c>
      <c r="F4" s="5">
        <f>0.95*E4</f>
        <v>7934.9984999999988</v>
      </c>
      <c r="G4" s="5">
        <f>0*E4</f>
        <v>0</v>
      </c>
      <c r="H4" s="5">
        <f>0.05*E4</f>
        <v>417.63149999999996</v>
      </c>
      <c r="I4" s="5">
        <v>0</v>
      </c>
      <c r="J4" s="2">
        <v>0</v>
      </c>
    </row>
    <row r="5" spans="1:10" x14ac:dyDescent="0.25">
      <c r="A5" s="15" t="s">
        <v>17</v>
      </c>
      <c r="B5" s="2">
        <v>6</v>
      </c>
      <c r="C5" s="2" t="s">
        <v>18</v>
      </c>
      <c r="D5" s="4" t="s">
        <v>14</v>
      </c>
      <c r="E5" s="5">
        <v>3800</v>
      </c>
      <c r="F5" s="5">
        <v>1560</v>
      </c>
      <c r="G5" s="5">
        <v>520</v>
      </c>
      <c r="H5" s="5">
        <v>0</v>
      </c>
      <c r="I5" s="5">
        <v>1720</v>
      </c>
      <c r="J5" s="2">
        <v>0</v>
      </c>
    </row>
    <row r="6" spans="1:10" x14ac:dyDescent="0.25">
      <c r="A6" s="16"/>
      <c r="B6" s="3">
        <v>6</v>
      </c>
      <c r="C6" s="2" t="s">
        <v>18</v>
      </c>
      <c r="D6" s="4" t="s">
        <v>13</v>
      </c>
      <c r="E6" s="6">
        <v>120</v>
      </c>
      <c r="F6" s="6">
        <f>(0.9*E6)*0.75</f>
        <v>81</v>
      </c>
      <c r="G6" s="6">
        <f>(0.9*E6)*0.25</f>
        <v>27</v>
      </c>
      <c r="H6" s="6">
        <v>0</v>
      </c>
      <c r="I6" s="6">
        <f>0.1*E6</f>
        <v>12</v>
      </c>
      <c r="J6" s="2">
        <v>0</v>
      </c>
    </row>
    <row r="7" spans="1:10" x14ac:dyDescent="0.25">
      <c r="A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mergeCells count="11">
    <mergeCell ref="A5:A6"/>
    <mergeCell ref="A1:A3"/>
    <mergeCell ref="J1:J3"/>
    <mergeCell ref="B2:B3"/>
    <mergeCell ref="C2:C3"/>
    <mergeCell ref="D2:D3"/>
    <mergeCell ref="E2:E3"/>
    <mergeCell ref="F2:G2"/>
    <mergeCell ref="H2:I2"/>
    <mergeCell ref="B1:D1"/>
    <mergeCell ref="E1:I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F5" sqref="F5"/>
    </sheetView>
  </sheetViews>
  <sheetFormatPr defaultRowHeight="15" x14ac:dyDescent="0.25"/>
  <cols>
    <col min="1" max="1" width="21.28515625" customWidth="1"/>
    <col min="4" max="4" width="20" customWidth="1"/>
    <col min="7" max="7" width="11.85546875" customWidth="1"/>
    <col min="8" max="8" width="14" customWidth="1"/>
    <col min="9" max="9" width="14.85546875" customWidth="1"/>
    <col min="10" max="10" width="11.42578125" customWidth="1"/>
  </cols>
  <sheetData>
    <row r="1" spans="1:10" ht="15" customHeight="1" x14ac:dyDescent="0.25">
      <c r="A1" s="20" t="s">
        <v>15</v>
      </c>
      <c r="B1" s="26"/>
      <c r="C1" s="26"/>
      <c r="D1" s="26"/>
      <c r="E1" s="26" t="s">
        <v>3</v>
      </c>
      <c r="F1" s="26"/>
      <c r="G1" s="26"/>
      <c r="H1" s="26"/>
      <c r="I1" s="26"/>
      <c r="J1" s="23" t="s">
        <v>10</v>
      </c>
    </row>
    <row r="2" spans="1:10" ht="14.45" customHeight="1" x14ac:dyDescent="0.25">
      <c r="A2" s="21"/>
      <c r="B2" s="24" t="s">
        <v>12</v>
      </c>
      <c r="C2" s="24" t="s">
        <v>0</v>
      </c>
      <c r="D2" s="24" t="s">
        <v>1</v>
      </c>
      <c r="E2" s="24" t="s">
        <v>2</v>
      </c>
      <c r="F2" s="25" t="s">
        <v>4</v>
      </c>
      <c r="G2" s="25"/>
      <c r="H2" s="25" t="s">
        <v>5</v>
      </c>
      <c r="I2" s="25"/>
      <c r="J2" s="23"/>
    </row>
    <row r="3" spans="1:10" ht="57" customHeight="1" x14ac:dyDescent="0.25">
      <c r="A3" s="22"/>
      <c r="B3" s="24"/>
      <c r="C3" s="24"/>
      <c r="D3" s="24"/>
      <c r="E3" s="24"/>
      <c r="F3" s="7" t="s">
        <v>6</v>
      </c>
      <c r="G3" s="7" t="s">
        <v>8</v>
      </c>
      <c r="H3" s="7" t="s">
        <v>7</v>
      </c>
      <c r="I3" s="7" t="s">
        <v>9</v>
      </c>
      <c r="J3" s="23"/>
    </row>
    <row r="4" spans="1:10" x14ac:dyDescent="0.25">
      <c r="A4" s="14" t="s">
        <v>16</v>
      </c>
      <c r="B4" s="2">
        <v>4</v>
      </c>
      <c r="C4" s="2" t="s">
        <v>19</v>
      </c>
      <c r="D4" s="2" t="s">
        <v>11</v>
      </c>
      <c r="E4" s="5">
        <v>7357.89</v>
      </c>
      <c r="F4" s="5">
        <v>6990</v>
      </c>
      <c r="G4" s="5">
        <f>0*E4</f>
        <v>0</v>
      </c>
      <c r="H4" s="5">
        <f>0.05*E4</f>
        <v>367.89450000000005</v>
      </c>
      <c r="I4" s="5">
        <v>0</v>
      </c>
      <c r="J4" s="2">
        <v>0</v>
      </c>
    </row>
    <row r="5" spans="1:10" x14ac:dyDescent="0.25">
      <c r="A5" s="15" t="s">
        <v>17</v>
      </c>
      <c r="B5" s="2">
        <v>6</v>
      </c>
      <c r="C5" s="2" t="s">
        <v>18</v>
      </c>
      <c r="D5" s="4" t="s">
        <v>14</v>
      </c>
      <c r="E5" s="5">
        <v>2346.88</v>
      </c>
      <c r="F5" s="5">
        <v>928.5</v>
      </c>
      <c r="G5" s="5">
        <v>309.5</v>
      </c>
      <c r="H5" s="5">
        <v>0</v>
      </c>
      <c r="I5" s="5">
        <v>1108.8800000000001</v>
      </c>
      <c r="J5" s="2">
        <v>0</v>
      </c>
    </row>
    <row r="6" spans="1:10" x14ac:dyDescent="0.25">
      <c r="A6" s="16"/>
      <c r="B6" s="3">
        <v>6</v>
      </c>
      <c r="C6" s="2" t="s">
        <v>18</v>
      </c>
      <c r="D6" s="4" t="s">
        <v>13</v>
      </c>
      <c r="E6" s="6">
        <v>101</v>
      </c>
      <c r="F6" s="6">
        <f>(0.9*E6)*0.75</f>
        <v>68.175000000000011</v>
      </c>
      <c r="G6" s="6">
        <f>(0.9*E6)*0.25</f>
        <v>22.725000000000001</v>
      </c>
      <c r="H6" s="6">
        <v>0</v>
      </c>
      <c r="I6" s="6">
        <f>0.1*E6</f>
        <v>10.100000000000001</v>
      </c>
      <c r="J6" s="2">
        <v>0</v>
      </c>
    </row>
    <row r="7" spans="1:10" x14ac:dyDescent="0.25">
      <c r="A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mergeCells count="11">
    <mergeCell ref="A1:A3"/>
    <mergeCell ref="A5:A6"/>
    <mergeCell ref="J1:J3"/>
    <mergeCell ref="B2:B3"/>
    <mergeCell ref="C2:C3"/>
    <mergeCell ref="D2:D3"/>
    <mergeCell ref="E2:E3"/>
    <mergeCell ref="F2:G2"/>
    <mergeCell ref="H2:I2"/>
    <mergeCell ref="B1:D1"/>
    <mergeCell ref="E1:I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F11" sqref="F11"/>
    </sheetView>
  </sheetViews>
  <sheetFormatPr defaultRowHeight="15" x14ac:dyDescent="0.25"/>
  <cols>
    <col min="1" max="1" width="21.28515625" customWidth="1"/>
    <col min="4" max="4" width="20" customWidth="1"/>
    <col min="7" max="7" width="11.85546875" customWidth="1"/>
    <col min="8" max="8" width="14" customWidth="1"/>
    <col min="9" max="9" width="14.85546875" customWidth="1"/>
    <col min="10" max="10" width="11.42578125" customWidth="1"/>
  </cols>
  <sheetData>
    <row r="1" spans="1:10" ht="15" customHeight="1" x14ac:dyDescent="0.25">
      <c r="A1" s="20" t="s">
        <v>15</v>
      </c>
      <c r="B1" s="26"/>
      <c r="C1" s="26"/>
      <c r="D1" s="26"/>
      <c r="E1" s="26" t="s">
        <v>3</v>
      </c>
      <c r="F1" s="26"/>
      <c r="G1" s="26"/>
      <c r="H1" s="26"/>
      <c r="I1" s="26"/>
      <c r="J1" s="23" t="s">
        <v>10</v>
      </c>
    </row>
    <row r="2" spans="1:10" ht="14.45" customHeight="1" x14ac:dyDescent="0.25">
      <c r="A2" s="21"/>
      <c r="B2" s="24" t="s">
        <v>12</v>
      </c>
      <c r="C2" s="24" t="s">
        <v>0</v>
      </c>
      <c r="D2" s="24" t="s">
        <v>1</v>
      </c>
      <c r="E2" s="24" t="s">
        <v>2</v>
      </c>
      <c r="F2" s="25" t="s">
        <v>4</v>
      </c>
      <c r="G2" s="25"/>
      <c r="H2" s="25" t="s">
        <v>5</v>
      </c>
      <c r="I2" s="25"/>
      <c r="J2" s="23"/>
    </row>
    <row r="3" spans="1:10" ht="57" customHeight="1" x14ac:dyDescent="0.25">
      <c r="A3" s="22"/>
      <c r="B3" s="24"/>
      <c r="C3" s="24"/>
      <c r="D3" s="24"/>
      <c r="E3" s="24"/>
      <c r="F3" s="7" t="s">
        <v>6</v>
      </c>
      <c r="G3" s="7" t="s">
        <v>8</v>
      </c>
      <c r="H3" s="7" t="s">
        <v>7</v>
      </c>
      <c r="I3" s="7" t="s">
        <v>9</v>
      </c>
      <c r="J3" s="23"/>
    </row>
    <row r="4" spans="1:10" x14ac:dyDescent="0.25">
      <c r="A4" s="14" t="s">
        <v>16</v>
      </c>
      <c r="B4" s="2">
        <v>4</v>
      </c>
      <c r="C4" s="2" t="s">
        <v>19</v>
      </c>
      <c r="D4" s="2" t="s">
        <v>11</v>
      </c>
      <c r="E4" s="5">
        <v>3600</v>
      </c>
      <c r="F4" s="5">
        <f>TRUNC(0.95*E4,2)</f>
        <v>3420</v>
      </c>
      <c r="G4" s="5">
        <f>0*E4</f>
        <v>0</v>
      </c>
      <c r="H4" s="5">
        <f>0.05*E4</f>
        <v>180</v>
      </c>
      <c r="I4" s="5">
        <v>0</v>
      </c>
      <c r="J4" s="2">
        <v>0</v>
      </c>
    </row>
    <row r="5" spans="1:10" x14ac:dyDescent="0.25">
      <c r="A5" s="15" t="s">
        <v>17</v>
      </c>
      <c r="B5" s="2">
        <v>6</v>
      </c>
      <c r="C5" s="2" t="s">
        <v>18</v>
      </c>
      <c r="D5" s="4" t="s">
        <v>14</v>
      </c>
      <c r="E5" s="5">
        <v>1000</v>
      </c>
      <c r="F5" s="5">
        <v>352.5</v>
      </c>
      <c r="G5" s="5">
        <v>117.5</v>
      </c>
      <c r="H5" s="5">
        <v>0</v>
      </c>
      <c r="I5" s="5">
        <v>530</v>
      </c>
      <c r="J5" s="2">
        <v>0</v>
      </c>
    </row>
    <row r="6" spans="1:10" x14ac:dyDescent="0.25">
      <c r="A6" s="16"/>
      <c r="B6" s="3">
        <v>6</v>
      </c>
      <c r="C6" s="2" t="s">
        <v>18</v>
      </c>
      <c r="D6" s="4" t="s">
        <v>13</v>
      </c>
      <c r="E6" s="6">
        <v>0</v>
      </c>
      <c r="F6" s="6">
        <f>(0.9*E6)*0.75</f>
        <v>0</v>
      </c>
      <c r="G6" s="6">
        <f>(0.9*E6)*0.25</f>
        <v>0</v>
      </c>
      <c r="H6" s="6">
        <v>0</v>
      </c>
      <c r="I6" s="6">
        <f>0.1*E6</f>
        <v>0</v>
      </c>
      <c r="J6" s="2">
        <v>0</v>
      </c>
    </row>
    <row r="7" spans="1:10" x14ac:dyDescent="0.25">
      <c r="A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mergeCells count="11">
    <mergeCell ref="A1:A3"/>
    <mergeCell ref="A5:A6"/>
    <mergeCell ref="J1:J3"/>
    <mergeCell ref="B2:B3"/>
    <mergeCell ref="C2:C3"/>
    <mergeCell ref="D2:D3"/>
    <mergeCell ref="E2:E3"/>
    <mergeCell ref="F2:G2"/>
    <mergeCell ref="H2:I2"/>
    <mergeCell ref="B1:D1"/>
    <mergeCell ref="E1:I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F4" sqref="F4"/>
    </sheetView>
  </sheetViews>
  <sheetFormatPr defaultRowHeight="15" x14ac:dyDescent="0.25"/>
  <cols>
    <col min="1" max="1" width="21.28515625" customWidth="1"/>
    <col min="4" max="4" width="20" customWidth="1"/>
    <col min="7" max="7" width="11.85546875" customWidth="1"/>
    <col min="8" max="8" width="14" customWidth="1"/>
    <col min="9" max="9" width="14.85546875" customWidth="1"/>
    <col min="10" max="10" width="11.42578125" customWidth="1"/>
  </cols>
  <sheetData>
    <row r="1" spans="1:10" ht="15" customHeight="1" x14ac:dyDescent="0.25">
      <c r="A1" s="20" t="s">
        <v>15</v>
      </c>
      <c r="B1" s="26"/>
      <c r="C1" s="26"/>
      <c r="D1" s="26"/>
      <c r="E1" s="26" t="s">
        <v>3</v>
      </c>
      <c r="F1" s="26"/>
      <c r="G1" s="26"/>
      <c r="H1" s="26"/>
      <c r="I1" s="26"/>
      <c r="J1" s="23" t="s">
        <v>10</v>
      </c>
    </row>
    <row r="2" spans="1:10" ht="14.45" customHeight="1" x14ac:dyDescent="0.25">
      <c r="A2" s="21"/>
      <c r="B2" s="24" t="s">
        <v>12</v>
      </c>
      <c r="C2" s="24" t="s">
        <v>0</v>
      </c>
      <c r="D2" s="24" t="s">
        <v>1</v>
      </c>
      <c r="E2" s="24" t="s">
        <v>2</v>
      </c>
      <c r="F2" s="25" t="s">
        <v>4</v>
      </c>
      <c r="G2" s="25"/>
      <c r="H2" s="25" t="s">
        <v>5</v>
      </c>
      <c r="I2" s="25"/>
      <c r="J2" s="23"/>
    </row>
    <row r="3" spans="1:10" ht="57" customHeight="1" x14ac:dyDescent="0.25">
      <c r="A3" s="22"/>
      <c r="B3" s="24"/>
      <c r="C3" s="24"/>
      <c r="D3" s="24"/>
      <c r="E3" s="24"/>
      <c r="F3" s="7" t="s">
        <v>6</v>
      </c>
      <c r="G3" s="7" t="s">
        <v>8</v>
      </c>
      <c r="H3" s="7" t="s">
        <v>7</v>
      </c>
      <c r="I3" s="7" t="s">
        <v>9</v>
      </c>
      <c r="J3" s="23"/>
    </row>
    <row r="4" spans="1:10" x14ac:dyDescent="0.25">
      <c r="A4" s="14" t="s">
        <v>16</v>
      </c>
      <c r="B4" s="2">
        <v>4</v>
      </c>
      <c r="C4" s="2" t="s">
        <v>19</v>
      </c>
      <c r="D4" s="2" t="s">
        <v>11</v>
      </c>
      <c r="E4" s="5">
        <v>2400</v>
      </c>
      <c r="F4" s="5">
        <f>TRUNC(0.95*E4,2)</f>
        <v>2280</v>
      </c>
      <c r="G4" s="5">
        <f>0*E4</f>
        <v>0</v>
      </c>
      <c r="H4" s="5">
        <f>0.05*E4</f>
        <v>120</v>
      </c>
      <c r="I4" s="5">
        <v>0</v>
      </c>
      <c r="J4" s="2">
        <v>0</v>
      </c>
    </row>
    <row r="5" spans="1:10" x14ac:dyDescent="0.25">
      <c r="A5" s="15" t="s">
        <v>17</v>
      </c>
      <c r="B5" s="2">
        <v>6</v>
      </c>
      <c r="C5" s="2" t="s">
        <v>18</v>
      </c>
      <c r="D5" s="4" t="s">
        <v>14</v>
      </c>
      <c r="E5" s="5">
        <v>200</v>
      </c>
      <c r="F5" s="5">
        <v>67.5</v>
      </c>
      <c r="G5" s="5">
        <v>22.5</v>
      </c>
      <c r="H5" s="5">
        <v>0</v>
      </c>
      <c r="I5" s="5">
        <v>110</v>
      </c>
      <c r="J5" s="2">
        <v>0</v>
      </c>
    </row>
    <row r="6" spans="1:10" x14ac:dyDescent="0.25">
      <c r="A6" s="16"/>
      <c r="B6" s="3">
        <v>6</v>
      </c>
      <c r="C6" s="2" t="s">
        <v>18</v>
      </c>
      <c r="D6" s="4" t="s">
        <v>13</v>
      </c>
      <c r="E6" s="6">
        <v>0</v>
      </c>
      <c r="F6" s="6">
        <f>(0.8*E6)*0.75</f>
        <v>0</v>
      </c>
      <c r="G6" s="6">
        <f>(0.8*E6)*0.25</f>
        <v>0</v>
      </c>
      <c r="H6" s="6">
        <v>0</v>
      </c>
      <c r="I6" s="6">
        <f>0.2*E6</f>
        <v>0</v>
      </c>
      <c r="J6" s="2">
        <v>0</v>
      </c>
    </row>
    <row r="7" spans="1:10" x14ac:dyDescent="0.25">
      <c r="A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mergeCells count="11">
    <mergeCell ref="A1:A3"/>
    <mergeCell ref="A5:A6"/>
    <mergeCell ref="J1:J3"/>
    <mergeCell ref="B2:B3"/>
    <mergeCell ref="C2:C3"/>
    <mergeCell ref="D2:D3"/>
    <mergeCell ref="E2:E3"/>
    <mergeCell ref="F2:G2"/>
    <mergeCell ref="H2:I2"/>
    <mergeCell ref="B1:D1"/>
    <mergeCell ref="E1:I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F4" sqref="F4"/>
    </sheetView>
  </sheetViews>
  <sheetFormatPr defaultRowHeight="15" x14ac:dyDescent="0.25"/>
  <cols>
    <col min="1" max="1" width="21.28515625" customWidth="1"/>
    <col min="4" max="4" width="20" customWidth="1"/>
    <col min="7" max="7" width="11.85546875" customWidth="1"/>
    <col min="8" max="8" width="14" customWidth="1"/>
    <col min="9" max="9" width="14.85546875" customWidth="1"/>
    <col min="10" max="10" width="11.42578125" customWidth="1"/>
  </cols>
  <sheetData>
    <row r="1" spans="1:10" ht="15" customHeight="1" x14ac:dyDescent="0.25">
      <c r="A1" s="20" t="s">
        <v>15</v>
      </c>
      <c r="B1" s="26"/>
      <c r="C1" s="26"/>
      <c r="D1" s="26"/>
      <c r="E1" s="26" t="s">
        <v>3</v>
      </c>
      <c r="F1" s="26"/>
      <c r="G1" s="26"/>
      <c r="H1" s="26"/>
      <c r="I1" s="26"/>
      <c r="J1" s="23" t="s">
        <v>10</v>
      </c>
    </row>
    <row r="2" spans="1:10" ht="14.45" customHeight="1" x14ac:dyDescent="0.25">
      <c r="A2" s="21"/>
      <c r="B2" s="24" t="s">
        <v>12</v>
      </c>
      <c r="C2" s="24" t="s">
        <v>0</v>
      </c>
      <c r="D2" s="24" t="s">
        <v>1</v>
      </c>
      <c r="E2" s="24" t="s">
        <v>2</v>
      </c>
      <c r="F2" s="25" t="s">
        <v>4</v>
      </c>
      <c r="G2" s="25"/>
      <c r="H2" s="25" t="s">
        <v>5</v>
      </c>
      <c r="I2" s="25"/>
      <c r="J2" s="23"/>
    </row>
    <row r="3" spans="1:10" ht="57" customHeight="1" x14ac:dyDescent="0.25">
      <c r="A3" s="22"/>
      <c r="B3" s="24"/>
      <c r="C3" s="24"/>
      <c r="D3" s="24"/>
      <c r="E3" s="24"/>
      <c r="F3" s="7" t="s">
        <v>6</v>
      </c>
      <c r="G3" s="7" t="s">
        <v>8</v>
      </c>
      <c r="H3" s="7" t="s">
        <v>7</v>
      </c>
      <c r="I3" s="7" t="s">
        <v>9</v>
      </c>
      <c r="J3" s="23"/>
    </row>
    <row r="4" spans="1:10" x14ac:dyDescent="0.25">
      <c r="A4" s="14" t="s">
        <v>16</v>
      </c>
      <c r="B4" s="2">
        <v>4</v>
      </c>
      <c r="C4" s="2" t="s">
        <v>19</v>
      </c>
      <c r="D4" s="2" t="s">
        <v>11</v>
      </c>
      <c r="E4" s="5">
        <v>1200</v>
      </c>
      <c r="F4" s="5">
        <f>TRUNC(0.95*E4,2)</f>
        <v>1140</v>
      </c>
      <c r="G4" s="5">
        <f>0*E4</f>
        <v>0</v>
      </c>
      <c r="H4" s="5">
        <f>0.05*E4</f>
        <v>60</v>
      </c>
      <c r="I4" s="5">
        <v>0</v>
      </c>
      <c r="J4" s="2">
        <v>0</v>
      </c>
    </row>
    <row r="5" spans="1:10" x14ac:dyDescent="0.25">
      <c r="A5" s="15" t="s">
        <v>17</v>
      </c>
      <c r="B5" s="2">
        <v>6</v>
      </c>
      <c r="C5" s="2" t="s">
        <v>18</v>
      </c>
      <c r="D5" s="4" t="s">
        <v>14</v>
      </c>
      <c r="E5" s="5">
        <v>0</v>
      </c>
      <c r="F5" s="5">
        <f>(0.5*E5)*0.75</f>
        <v>0</v>
      </c>
      <c r="G5" s="5">
        <f>(0.5*E5)*0.25</f>
        <v>0</v>
      </c>
      <c r="H5" s="5">
        <v>0</v>
      </c>
      <c r="I5" s="5">
        <f>0.5*E5</f>
        <v>0</v>
      </c>
      <c r="J5" s="2">
        <v>0</v>
      </c>
    </row>
    <row r="6" spans="1:10" x14ac:dyDescent="0.25">
      <c r="A6" s="16"/>
      <c r="B6" s="3">
        <v>6</v>
      </c>
      <c r="C6" s="2" t="s">
        <v>18</v>
      </c>
      <c r="D6" s="4" t="s">
        <v>13</v>
      </c>
      <c r="E6" s="6">
        <v>0</v>
      </c>
      <c r="F6" s="6">
        <f>(0.8*E6)*0.75</f>
        <v>0</v>
      </c>
      <c r="G6" s="6">
        <f>(0.8*E6)*0.25</f>
        <v>0</v>
      </c>
      <c r="H6" s="6">
        <v>0</v>
      </c>
      <c r="I6" s="6">
        <f>0.2*E6</f>
        <v>0</v>
      </c>
      <c r="J6" s="2">
        <v>0</v>
      </c>
    </row>
    <row r="7" spans="1:10" x14ac:dyDescent="0.25">
      <c r="A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mergeCells count="11">
    <mergeCell ref="J1:J3"/>
    <mergeCell ref="A1:A3"/>
    <mergeCell ref="B1:D1"/>
    <mergeCell ref="B2:B3"/>
    <mergeCell ref="C2:C3"/>
    <mergeCell ref="D2:D3"/>
    <mergeCell ref="A5:A6"/>
    <mergeCell ref="E2:E3"/>
    <mergeCell ref="E1:I1"/>
    <mergeCell ref="F2:G2"/>
    <mergeCell ref="H2:I2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E5" sqref="E5"/>
    </sheetView>
  </sheetViews>
  <sheetFormatPr defaultRowHeight="15" x14ac:dyDescent="0.25"/>
  <cols>
    <col min="1" max="1" width="21.28515625" customWidth="1"/>
    <col min="4" max="4" width="20" customWidth="1"/>
    <col min="7" max="7" width="11.85546875" customWidth="1"/>
    <col min="8" max="8" width="14" customWidth="1"/>
    <col min="9" max="9" width="14.85546875" customWidth="1"/>
    <col min="10" max="10" width="11.42578125" customWidth="1"/>
  </cols>
  <sheetData>
    <row r="1" spans="1:10" ht="15" customHeight="1" x14ac:dyDescent="0.25">
      <c r="A1" s="20" t="s">
        <v>15</v>
      </c>
      <c r="B1" s="26"/>
      <c r="C1" s="26"/>
      <c r="D1" s="26"/>
      <c r="E1" s="26" t="s">
        <v>3</v>
      </c>
      <c r="F1" s="26"/>
      <c r="G1" s="26"/>
      <c r="H1" s="26"/>
      <c r="I1" s="26"/>
      <c r="J1" s="23" t="s">
        <v>10</v>
      </c>
    </row>
    <row r="2" spans="1:10" ht="14.45" customHeight="1" x14ac:dyDescent="0.25">
      <c r="A2" s="21"/>
      <c r="B2" s="24" t="s">
        <v>12</v>
      </c>
      <c r="C2" s="24" t="s">
        <v>0</v>
      </c>
      <c r="D2" s="24" t="s">
        <v>1</v>
      </c>
      <c r="E2" s="24" t="s">
        <v>2</v>
      </c>
      <c r="F2" s="25" t="s">
        <v>4</v>
      </c>
      <c r="G2" s="25"/>
      <c r="H2" s="25" t="s">
        <v>5</v>
      </c>
      <c r="I2" s="25"/>
      <c r="J2" s="23"/>
    </row>
    <row r="3" spans="1:10" ht="57" customHeight="1" x14ac:dyDescent="0.25">
      <c r="A3" s="22"/>
      <c r="B3" s="24"/>
      <c r="C3" s="24"/>
      <c r="D3" s="24"/>
      <c r="E3" s="24"/>
      <c r="F3" s="7" t="s">
        <v>6</v>
      </c>
      <c r="G3" s="7" t="s">
        <v>8</v>
      </c>
      <c r="H3" s="7" t="s">
        <v>7</v>
      </c>
      <c r="I3" s="7" t="s">
        <v>9</v>
      </c>
      <c r="J3" s="23"/>
    </row>
    <row r="4" spans="1:10" x14ac:dyDescent="0.25">
      <c r="A4" s="14" t="s">
        <v>16</v>
      </c>
      <c r="B4" s="2">
        <v>4</v>
      </c>
      <c r="C4" s="2" t="s">
        <v>19</v>
      </c>
      <c r="D4" s="2" t="s">
        <v>11</v>
      </c>
      <c r="E4" s="5">
        <f>'2016'!E4+'2017'!E4+'2018'!E4+'2019'!E4+'2020'!E4+'2021'!E4+'2022'!E4+'2023'!E4</f>
        <v>31683.159999999996</v>
      </c>
      <c r="F4" s="5">
        <f>'2016'!F4+'2017'!F4+'2018'!F4+'2019'!F4+'2020'!F4+'2021'!F4+'2022'!F4+'2023'!F4</f>
        <v>30099.0085</v>
      </c>
      <c r="G4" s="5">
        <f>'2016'!G4+'2017'!G4+'2018'!G4+'2019'!G4+'2020'!G4+'2021'!G4+'2022'!G4+'2023'!G4</f>
        <v>0</v>
      </c>
      <c r="H4" s="5">
        <f>'2016'!H4+'2017'!H4+'2018'!H4+'2019'!H4+'2020'!H4+'2021'!H4+'2022'!H4+'2023'!H4</f>
        <v>1584.1580000000001</v>
      </c>
      <c r="I4" s="5">
        <v>0</v>
      </c>
      <c r="J4" s="2">
        <v>0</v>
      </c>
    </row>
    <row r="5" spans="1:10" x14ac:dyDescent="0.25">
      <c r="A5" s="15" t="s">
        <v>17</v>
      </c>
      <c r="B5" s="2">
        <v>6</v>
      </c>
      <c r="C5" s="2" t="s">
        <v>18</v>
      </c>
      <c r="D5" s="4" t="s">
        <v>14</v>
      </c>
      <c r="E5" s="5">
        <f>'2016'!E5+'2017'!E5+'2018'!E5+'2019'!E5+'2020'!E5+'2021'!E5+'2022'!E5+'2023'!E5</f>
        <v>14846.880000000001</v>
      </c>
      <c r="F5" s="5">
        <f>'2016'!F5+'2017'!F5+'2018'!F5+'2019'!F5+'2020'!F5+'2021'!F5+'2022'!F5+'2023'!F5</f>
        <v>5968.5</v>
      </c>
      <c r="G5" s="5">
        <f>'2016'!G5+'2017'!G5+'2018'!G5+'2019'!G5+'2020'!G5+'2021'!G5+'2022'!G5+'2023'!G5</f>
        <v>1989.5</v>
      </c>
      <c r="H5" s="5">
        <f>'2016'!H5+'2017'!H5+'2018'!H5+'2019'!H5+'2020'!H5+'2021'!H5+'2022'!H5+'2023'!H5</f>
        <v>0</v>
      </c>
      <c r="I5" s="5">
        <f>'2016'!I5+'2017'!I5+'2018'!I5+'2019'!I5+'2020'!I5+'2021'!I5+'2022'!I5+'2023'!I5</f>
        <v>6888.88</v>
      </c>
      <c r="J5" s="2">
        <v>0</v>
      </c>
    </row>
    <row r="6" spans="1:10" x14ac:dyDescent="0.25">
      <c r="A6" s="16"/>
      <c r="B6" s="3">
        <v>6</v>
      </c>
      <c r="C6" s="2" t="s">
        <v>18</v>
      </c>
      <c r="D6" s="4" t="s">
        <v>13</v>
      </c>
      <c r="E6" s="5">
        <f>'2016'!E6+'2017'!E6+'2018'!E6+'2019'!E6+'2020'!E6+'2021'!E6+'2022'!E6+'2023'!E6</f>
        <v>421</v>
      </c>
      <c r="F6" s="6">
        <f>(0.9*E6)*0.75</f>
        <v>284.17500000000001</v>
      </c>
      <c r="G6" s="6">
        <f>(0.9*E6)*0.25</f>
        <v>94.725000000000009</v>
      </c>
      <c r="H6" s="6">
        <v>0</v>
      </c>
      <c r="I6" s="6">
        <f>0.1*E6</f>
        <v>42.1</v>
      </c>
      <c r="J6" s="2">
        <v>0</v>
      </c>
    </row>
    <row r="7" spans="1:10" x14ac:dyDescent="0.25">
      <c r="A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mergeCells count="11">
    <mergeCell ref="A1:A3"/>
    <mergeCell ref="B1:D1"/>
    <mergeCell ref="E1:I1"/>
    <mergeCell ref="A5:A6"/>
    <mergeCell ref="J1:J3"/>
    <mergeCell ref="B2:B3"/>
    <mergeCell ref="C2:C3"/>
    <mergeCell ref="D2:D3"/>
    <mergeCell ref="E2:E3"/>
    <mergeCell ref="F2:G2"/>
    <mergeCell ref="H2:I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2016</vt:lpstr>
      <vt:lpstr>2017</vt:lpstr>
      <vt:lpstr>2018</vt:lpstr>
      <vt:lpstr>2019</vt:lpstr>
      <vt:lpstr>2020</vt:lpstr>
      <vt:lpstr>2021</vt:lpstr>
      <vt:lpstr>2022</vt:lpstr>
      <vt:lpstr>2023</vt:lpstr>
      <vt:lpstr>2016-2023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uzivatel</cp:lastModifiedBy>
  <dcterms:created xsi:type="dcterms:W3CDTF">2015-11-25T13:06:52Z</dcterms:created>
  <dcterms:modified xsi:type="dcterms:W3CDTF">2017-04-10T10:40:41Z</dcterms:modified>
</cp:coreProperties>
</file>