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2885" windowHeight="4260" tabRatio="599" firstSheet="1" activeTab="1"/>
  </bookViews>
  <sheets>
    <sheet name="2016" sheetId="11" r:id="rId1"/>
    <sheet name="2017" sheetId="10" r:id="rId2"/>
    <sheet name="2018" sheetId="8" r:id="rId3"/>
    <sheet name="2019" sheetId="7" r:id="rId4"/>
    <sheet name="2020" sheetId="6" r:id="rId5"/>
    <sheet name="2021" sheetId="5" r:id="rId6"/>
    <sheet name="2022" sheetId="9" r:id="rId7"/>
    <sheet name="2023" sheetId="1" r:id="rId8"/>
    <sheet name="2016-2023" sheetId="13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3" l="1"/>
  <c r="I9" i="13"/>
  <c r="J9" i="13"/>
  <c r="K9" i="13"/>
  <c r="H8" i="13"/>
  <c r="I8" i="13"/>
  <c r="J8" i="13"/>
  <c r="K8" i="13"/>
  <c r="J7" i="13"/>
  <c r="K7" i="13"/>
  <c r="I7" i="13"/>
  <c r="H7" i="13"/>
  <c r="H5" i="8"/>
  <c r="J5" i="10"/>
  <c r="J5" i="8"/>
  <c r="J5" i="7"/>
  <c r="J5" i="5"/>
  <c r="J5" i="6"/>
  <c r="I5" i="13"/>
  <c r="H5" i="5"/>
  <c r="H5" i="6"/>
  <c r="H5" i="7"/>
  <c r="H5" i="10"/>
  <c r="H5" i="13" s="1"/>
  <c r="I4" i="13"/>
  <c r="J4" i="13"/>
  <c r="H4" i="6"/>
  <c r="J4" i="6"/>
  <c r="J5" i="13" l="1"/>
  <c r="K6" i="10" l="1"/>
  <c r="I6" i="10"/>
  <c r="H6" i="10"/>
  <c r="K6" i="11"/>
  <c r="I6" i="11"/>
  <c r="H6" i="11"/>
  <c r="G4" i="13" l="1"/>
  <c r="G5" i="13"/>
  <c r="K9" i="1" l="1"/>
  <c r="I9" i="1"/>
  <c r="H9" i="1"/>
  <c r="I8" i="1"/>
  <c r="H8" i="1"/>
  <c r="K7" i="1"/>
  <c r="I7" i="1"/>
  <c r="H7" i="1"/>
  <c r="K6" i="1"/>
  <c r="I6" i="1"/>
  <c r="H6" i="1"/>
  <c r="K9" i="9"/>
  <c r="I9" i="9"/>
  <c r="H9" i="9"/>
  <c r="I8" i="9"/>
  <c r="H8" i="9"/>
  <c r="K7" i="9"/>
  <c r="I7" i="9"/>
  <c r="H7" i="9"/>
  <c r="K6" i="9"/>
  <c r="I6" i="9"/>
  <c r="H6" i="9"/>
  <c r="K9" i="5"/>
  <c r="I9" i="5"/>
  <c r="H9" i="5"/>
  <c r="I8" i="5"/>
  <c r="H8" i="5"/>
  <c r="K7" i="5"/>
  <c r="I7" i="5"/>
  <c r="H7" i="5"/>
  <c r="K6" i="5"/>
  <c r="I6" i="5"/>
  <c r="H6" i="5"/>
  <c r="K9" i="6"/>
  <c r="I9" i="6"/>
  <c r="H9" i="6"/>
  <c r="I8" i="6"/>
  <c r="H8" i="6"/>
  <c r="K7" i="6"/>
  <c r="I7" i="6"/>
  <c r="H7" i="6"/>
  <c r="K6" i="6"/>
  <c r="I6" i="6"/>
  <c r="H6" i="6"/>
  <c r="K9" i="7"/>
  <c r="I9" i="7"/>
  <c r="H9" i="7"/>
  <c r="I8" i="7"/>
  <c r="H8" i="7"/>
  <c r="K7" i="7"/>
  <c r="I7" i="7"/>
  <c r="H7" i="7"/>
  <c r="K6" i="7"/>
  <c r="I6" i="7"/>
  <c r="H6" i="7"/>
  <c r="K9" i="8"/>
  <c r="I9" i="8"/>
  <c r="H9" i="8"/>
  <c r="I8" i="8"/>
  <c r="H8" i="8"/>
  <c r="K7" i="8"/>
  <c r="I7" i="8"/>
  <c r="H7" i="8"/>
  <c r="K6" i="8"/>
  <c r="I6" i="8"/>
  <c r="H6" i="8"/>
  <c r="K9" i="10"/>
  <c r="I9" i="10"/>
  <c r="H9" i="10"/>
  <c r="G6" i="13" l="1"/>
  <c r="G7" i="13"/>
  <c r="G8" i="13"/>
  <c r="G9" i="13"/>
  <c r="J5" i="1"/>
  <c r="I5" i="1"/>
  <c r="H5" i="1"/>
  <c r="J4" i="1"/>
  <c r="I4" i="1"/>
  <c r="H4" i="1"/>
  <c r="J5" i="9"/>
  <c r="I5" i="9"/>
  <c r="H5" i="9"/>
  <c r="J4" i="9"/>
  <c r="I4" i="9"/>
  <c r="H4" i="9"/>
  <c r="I5" i="5"/>
  <c r="J4" i="5"/>
  <c r="I4" i="5"/>
  <c r="H4" i="5"/>
  <c r="I5" i="6"/>
  <c r="I4" i="6"/>
  <c r="I5" i="7"/>
  <c r="J4" i="7"/>
  <c r="I4" i="7"/>
  <c r="H4" i="7"/>
  <c r="I5" i="8"/>
  <c r="J4" i="8"/>
  <c r="I4" i="8"/>
  <c r="H4" i="8"/>
  <c r="I8" i="10"/>
  <c r="H8" i="10"/>
  <c r="K7" i="10"/>
  <c r="I7" i="10"/>
  <c r="H7" i="10"/>
  <c r="I5" i="10"/>
  <c r="J4" i="10"/>
  <c r="I4" i="10"/>
  <c r="H4" i="10"/>
  <c r="H5" i="11"/>
  <c r="I5" i="11"/>
  <c r="J5" i="11"/>
  <c r="K6" i="13" l="1"/>
  <c r="I6" i="13"/>
  <c r="H6" i="13"/>
  <c r="K9" i="11"/>
  <c r="I9" i="11"/>
  <c r="H9" i="11"/>
  <c r="I8" i="11"/>
  <c r="H8" i="11"/>
  <c r="K7" i="11"/>
  <c r="I7" i="11"/>
  <c r="H7" i="11"/>
  <c r="J4" i="11"/>
  <c r="I4" i="11"/>
  <c r="H4" i="11"/>
</calcChain>
</file>

<file path=xl/sharedStrings.xml><?xml version="1.0" encoding="utf-8"?>
<sst xmlns="http://schemas.openxmlformats.org/spreadsheetml/2006/main" count="405" uniqueCount="33">
  <si>
    <t>Specifický cíl SCLLD</t>
  </si>
  <si>
    <t>Opatření SCLLD</t>
  </si>
  <si>
    <t>Identifikace programu</t>
  </si>
  <si>
    <t>Program</t>
  </si>
  <si>
    <t>Investiční priorita OP/ Prioritní oblast</t>
  </si>
  <si>
    <t>Specifický cíl OP/ Operace PRV</t>
  </si>
  <si>
    <t>Celkové způsobilé výdaje (CZV)</t>
  </si>
  <si>
    <t>Plán financování (způsobilé výdaje v tis. Kč)</t>
  </si>
  <si>
    <t>Z toho podpora</t>
  </si>
  <si>
    <t>Z toho vlastní zdroje příjemce</t>
  </si>
  <si>
    <t>Příspěvek Unie</t>
  </si>
  <si>
    <t>Národní veřejné zdroje (kraj, obec, jiné)</t>
  </si>
  <si>
    <t>Národní veřejné zdroje (SR, SF)</t>
  </si>
  <si>
    <t>Národní soukromé zdroje</t>
  </si>
  <si>
    <t>Nezpůsobilé výdaje (tis. Kč)</t>
  </si>
  <si>
    <t>SC 1.1</t>
  </si>
  <si>
    <t>SC 4.1</t>
  </si>
  <si>
    <t>SC 2.1</t>
  </si>
  <si>
    <t>IROP</t>
  </si>
  <si>
    <t>PRV</t>
  </si>
  <si>
    <t>Prioritní osa OP/ Priorita Unie</t>
  </si>
  <si>
    <t>SC 1, SC 2, SC 3, SC 4</t>
  </si>
  <si>
    <t>19.3.1.</t>
  </si>
  <si>
    <t>SC 3.2</t>
  </si>
  <si>
    <t>19.2.1</t>
  </si>
  <si>
    <t>Investice do zemědělských podniků</t>
  </si>
  <si>
    <t>Kvalitní a odborný vzdělávací systém</t>
  </si>
  <si>
    <t xml:space="preserve">Bezpečná doprava </t>
  </si>
  <si>
    <t>Podpora investic na založení nebo rozvoj nezemědělských činností</t>
  </si>
  <si>
    <t>Neproduktivní investice v lesích</t>
  </si>
  <si>
    <t>Činnosti spolupráce v rámci iniciativy LEADER</t>
  </si>
  <si>
    <t>6B</t>
  </si>
  <si>
    <t>9d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</si>
</sst>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2" fillId="3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zoomScale="90" zoomScaleNormal="90" workbookViewId="0">
      <selection activeCell="D14" sqref="D14"/>
    </sheetView>
  </sheetViews>
  <sheetFormatPr defaultRowHeight="15" x14ac:dyDescent="0.25"/>
  <cols>
    <col min="1" max="1" width="16" bestFit="1" customWidth="1"/>
    <col min="2" max="2" width="47.140625" bestFit="1" customWidth="1"/>
    <col min="6" max="6" width="20" customWidth="1"/>
    <col min="9" max="9" width="11.85546875" customWidth="1"/>
    <col min="10" max="10" width="14" customWidth="1"/>
    <col min="11" max="11" width="14.85546875" customWidth="1"/>
    <col min="12" max="12" width="11.42578125" customWidth="1"/>
    <col min="13" max="13" width="10.140625" customWidth="1"/>
  </cols>
  <sheetData>
    <row r="1" spans="1:12" ht="15" customHeight="1" x14ac:dyDescent="0.25">
      <c r="A1" s="17" t="s">
        <v>0</v>
      </c>
      <c r="B1" s="17" t="s">
        <v>1</v>
      </c>
      <c r="C1" s="21" t="s">
        <v>2</v>
      </c>
      <c r="D1" s="21"/>
      <c r="E1" s="21"/>
      <c r="F1" s="21"/>
      <c r="G1" s="21" t="s">
        <v>7</v>
      </c>
      <c r="H1" s="21"/>
      <c r="I1" s="21"/>
      <c r="J1" s="21"/>
      <c r="K1" s="21"/>
      <c r="L1" s="18" t="s">
        <v>14</v>
      </c>
    </row>
    <row r="2" spans="1:12" x14ac:dyDescent="0.25">
      <c r="A2" s="17"/>
      <c r="B2" s="17"/>
      <c r="C2" s="19" t="s">
        <v>3</v>
      </c>
      <c r="D2" s="20" t="s">
        <v>20</v>
      </c>
      <c r="E2" s="20" t="s">
        <v>4</v>
      </c>
      <c r="F2" s="20" t="s">
        <v>5</v>
      </c>
      <c r="G2" s="20" t="s">
        <v>6</v>
      </c>
      <c r="H2" s="19" t="s">
        <v>8</v>
      </c>
      <c r="I2" s="19"/>
      <c r="J2" s="19" t="s">
        <v>9</v>
      </c>
      <c r="K2" s="19"/>
      <c r="L2" s="18"/>
    </row>
    <row r="3" spans="1:12" ht="57" customHeight="1" x14ac:dyDescent="0.25">
      <c r="A3" s="17"/>
      <c r="B3" s="17"/>
      <c r="C3" s="19"/>
      <c r="D3" s="20"/>
      <c r="E3" s="20"/>
      <c r="F3" s="20"/>
      <c r="G3" s="20"/>
      <c r="H3" s="2" t="s">
        <v>10</v>
      </c>
      <c r="I3" s="2" t="s">
        <v>12</v>
      </c>
      <c r="J3" s="2" t="s">
        <v>11</v>
      </c>
      <c r="K3" s="2" t="s">
        <v>13</v>
      </c>
      <c r="L3" s="18"/>
    </row>
    <row r="4" spans="1:12" x14ac:dyDescent="0.25">
      <c r="A4" s="13" t="s">
        <v>15</v>
      </c>
      <c r="B4" s="14" t="s">
        <v>27</v>
      </c>
      <c r="C4" s="3" t="s">
        <v>18</v>
      </c>
      <c r="D4" s="3">
        <v>4</v>
      </c>
      <c r="E4" s="3" t="s">
        <v>32</v>
      </c>
      <c r="F4" s="3" t="s">
        <v>16</v>
      </c>
      <c r="G4" s="7">
        <v>0</v>
      </c>
      <c r="H4" s="7">
        <f>0.95*G4</f>
        <v>0</v>
      </c>
      <c r="I4" s="7">
        <f>0*G4</f>
        <v>0</v>
      </c>
      <c r="J4" s="7">
        <f>0.05*G4</f>
        <v>0</v>
      </c>
      <c r="K4" s="7">
        <v>0</v>
      </c>
      <c r="L4" s="3">
        <v>0</v>
      </c>
    </row>
    <row r="5" spans="1:12" x14ac:dyDescent="0.25">
      <c r="A5" s="13" t="s">
        <v>17</v>
      </c>
      <c r="B5" s="14" t="s">
        <v>26</v>
      </c>
      <c r="C5" s="3" t="s">
        <v>18</v>
      </c>
      <c r="D5" s="3">
        <v>4</v>
      </c>
      <c r="E5" s="3" t="s">
        <v>32</v>
      </c>
      <c r="F5" s="3" t="s">
        <v>16</v>
      </c>
      <c r="G5" s="7">
        <v>0</v>
      </c>
      <c r="H5" s="7">
        <f t="shared" ref="H5" si="0">0.95*G5</f>
        <v>0</v>
      </c>
      <c r="I5" s="7">
        <f t="shared" ref="I5" si="1">0*G5</f>
        <v>0</v>
      </c>
      <c r="J5" s="7">
        <f t="shared" ref="J5" si="2">0.05*G5</f>
        <v>0</v>
      </c>
      <c r="K5" s="7">
        <v>0</v>
      </c>
      <c r="L5" s="3">
        <v>0</v>
      </c>
    </row>
    <row r="6" spans="1:12" x14ac:dyDescent="0.25">
      <c r="A6" s="15" t="s">
        <v>16</v>
      </c>
      <c r="B6" s="14" t="s">
        <v>25</v>
      </c>
      <c r="C6" s="3" t="s">
        <v>19</v>
      </c>
      <c r="D6" s="3">
        <v>6</v>
      </c>
      <c r="E6" s="3" t="s">
        <v>31</v>
      </c>
      <c r="F6" s="6" t="s">
        <v>24</v>
      </c>
      <c r="G6" s="7">
        <v>0</v>
      </c>
      <c r="H6" s="7">
        <f>(0.5*G6)*0.75</f>
        <v>0</v>
      </c>
      <c r="I6" s="7">
        <f>(0.5*G6)*0.25</f>
        <v>0</v>
      </c>
      <c r="J6" s="7">
        <v>0</v>
      </c>
      <c r="K6" s="7">
        <f>0.5*G6</f>
        <v>0</v>
      </c>
      <c r="L6" s="3">
        <v>0</v>
      </c>
    </row>
    <row r="7" spans="1:12" x14ac:dyDescent="0.25">
      <c r="A7" s="16"/>
      <c r="B7" s="14" t="s">
        <v>28</v>
      </c>
      <c r="C7" s="3" t="s">
        <v>19</v>
      </c>
      <c r="D7" s="3">
        <v>6</v>
      </c>
      <c r="E7" s="3" t="s">
        <v>31</v>
      </c>
      <c r="F7" s="6" t="s">
        <v>24</v>
      </c>
      <c r="G7" s="7">
        <v>0</v>
      </c>
      <c r="H7" s="8">
        <f>(G7*0.45)*0.75</f>
        <v>0</v>
      </c>
      <c r="I7" s="8">
        <f>(G7*0.45)*0.25</f>
        <v>0</v>
      </c>
      <c r="J7" s="7">
        <v>0</v>
      </c>
      <c r="K7" s="7">
        <f>0.55*G7</f>
        <v>0</v>
      </c>
      <c r="L7" s="3">
        <v>0</v>
      </c>
    </row>
    <row r="8" spans="1:12" s="12" customFormat="1" x14ac:dyDescent="0.25">
      <c r="A8" s="4" t="s">
        <v>23</v>
      </c>
      <c r="B8" s="14" t="s">
        <v>29</v>
      </c>
      <c r="C8" s="10" t="s">
        <v>19</v>
      </c>
      <c r="D8" s="10">
        <v>6</v>
      </c>
      <c r="E8" s="3" t="s">
        <v>31</v>
      </c>
      <c r="F8" s="6" t="s">
        <v>24</v>
      </c>
      <c r="G8" s="11">
        <v>0</v>
      </c>
      <c r="H8" s="11">
        <f t="shared" ref="H8" si="3">0.75*G8</f>
        <v>0</v>
      </c>
      <c r="I8" s="11">
        <f t="shared" ref="I8" si="4">0.25*G8</f>
        <v>0</v>
      </c>
      <c r="J8" s="11">
        <v>0</v>
      </c>
      <c r="K8" s="11">
        <v>0</v>
      </c>
      <c r="L8" s="10">
        <v>0</v>
      </c>
    </row>
    <row r="9" spans="1:12" x14ac:dyDescent="0.25">
      <c r="A9" s="4" t="s">
        <v>21</v>
      </c>
      <c r="B9" s="14" t="s">
        <v>30</v>
      </c>
      <c r="C9" s="5" t="s">
        <v>19</v>
      </c>
      <c r="D9" s="5">
        <v>6</v>
      </c>
      <c r="E9" s="3" t="s">
        <v>31</v>
      </c>
      <c r="F9" s="6" t="s">
        <v>22</v>
      </c>
      <c r="G9" s="8">
        <v>0</v>
      </c>
      <c r="H9" s="8">
        <f>(0.8*G9)*0.75</f>
        <v>0</v>
      </c>
      <c r="I9" s="8">
        <f>(0.8*G9)*0.25</f>
        <v>0</v>
      </c>
      <c r="J9" s="8">
        <v>0</v>
      </c>
      <c r="K9" s="8">
        <f>0.2*G9</f>
        <v>0</v>
      </c>
      <c r="L9" s="3">
        <v>0</v>
      </c>
    </row>
    <row r="10" spans="1:12" x14ac:dyDescent="0.25">
      <c r="A10" s="1"/>
      <c r="B10" s="1"/>
      <c r="C10" s="1"/>
      <c r="E10" s="1"/>
      <c r="F10" s="1"/>
      <c r="G10" s="1"/>
      <c r="H10" s="1"/>
      <c r="I10" s="1"/>
      <c r="J10" s="1"/>
      <c r="K10" s="1"/>
      <c r="L10" s="1"/>
    </row>
    <row r="11" spans="1:12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</sheetData>
  <mergeCells count="13">
    <mergeCell ref="A6:A7"/>
    <mergeCell ref="A1:A3"/>
    <mergeCell ref="B1:B3"/>
    <mergeCell ref="L1:L3"/>
    <mergeCell ref="C2:C3"/>
    <mergeCell ref="D2:D3"/>
    <mergeCell ref="E2:E3"/>
    <mergeCell ref="F2:F3"/>
    <mergeCell ref="G2:G3"/>
    <mergeCell ref="H2:I2"/>
    <mergeCell ref="J2:K2"/>
    <mergeCell ref="C1:F1"/>
    <mergeCell ref="G1:K1"/>
  </mergeCells>
  <pageMargins left="0.7" right="0.7" top="0.78740157499999996" bottom="0.78740157499999996" header="0.3" footer="0.3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zoomScale="90" zoomScaleNormal="90" workbookViewId="0">
      <selection activeCell="F18" sqref="F18"/>
    </sheetView>
  </sheetViews>
  <sheetFormatPr defaultRowHeight="15" x14ac:dyDescent="0.25"/>
  <cols>
    <col min="1" max="1" width="16" bestFit="1" customWidth="1"/>
    <col min="2" max="2" width="47.140625" bestFit="1" customWidth="1"/>
    <col min="3" max="9" width="8.85546875" customWidth="1"/>
    <col min="10" max="11" width="10.7109375" customWidth="1"/>
    <col min="12" max="12" width="7.140625" customWidth="1"/>
  </cols>
  <sheetData>
    <row r="1" spans="1:13" ht="15" customHeight="1" x14ac:dyDescent="0.25">
      <c r="A1" s="17" t="s">
        <v>0</v>
      </c>
      <c r="B1" s="17" t="s">
        <v>1</v>
      </c>
      <c r="C1" s="21" t="s">
        <v>2</v>
      </c>
      <c r="D1" s="21"/>
      <c r="E1" s="21"/>
      <c r="F1" s="21"/>
      <c r="G1" s="21" t="s">
        <v>7</v>
      </c>
      <c r="H1" s="21"/>
      <c r="I1" s="21"/>
      <c r="J1" s="21"/>
      <c r="K1" s="21"/>
      <c r="L1" s="18" t="s">
        <v>14</v>
      </c>
    </row>
    <row r="2" spans="1:13" ht="14.45" customHeight="1" x14ac:dyDescent="0.25">
      <c r="A2" s="17"/>
      <c r="B2" s="17"/>
      <c r="C2" s="19" t="s">
        <v>3</v>
      </c>
      <c r="D2" s="20" t="s">
        <v>20</v>
      </c>
      <c r="E2" s="20" t="s">
        <v>4</v>
      </c>
      <c r="F2" s="20" t="s">
        <v>5</v>
      </c>
      <c r="G2" s="20" t="s">
        <v>6</v>
      </c>
      <c r="H2" s="19" t="s">
        <v>8</v>
      </c>
      <c r="I2" s="19"/>
      <c r="J2" s="19" t="s">
        <v>9</v>
      </c>
      <c r="K2" s="19"/>
      <c r="L2" s="18"/>
    </row>
    <row r="3" spans="1:13" ht="57" customHeight="1" x14ac:dyDescent="0.25">
      <c r="A3" s="17"/>
      <c r="B3" s="17"/>
      <c r="C3" s="19"/>
      <c r="D3" s="20"/>
      <c r="E3" s="20"/>
      <c r="F3" s="20"/>
      <c r="G3" s="20"/>
      <c r="H3" s="9" t="s">
        <v>10</v>
      </c>
      <c r="I3" s="9" t="s">
        <v>12</v>
      </c>
      <c r="J3" s="9" t="s">
        <v>11</v>
      </c>
      <c r="K3" s="9" t="s">
        <v>13</v>
      </c>
      <c r="L3" s="18"/>
    </row>
    <row r="4" spans="1:13" x14ac:dyDescent="0.25">
      <c r="A4" s="13" t="s">
        <v>15</v>
      </c>
      <c r="B4" s="14" t="s">
        <v>27</v>
      </c>
      <c r="C4" s="3" t="s">
        <v>18</v>
      </c>
      <c r="D4" s="3">
        <v>4</v>
      </c>
      <c r="E4" s="3" t="s">
        <v>32</v>
      </c>
      <c r="F4" s="3" t="s">
        <v>16</v>
      </c>
      <c r="G4" s="7">
        <v>2400</v>
      </c>
      <c r="H4" s="7">
        <f>0.95*G4</f>
        <v>2280</v>
      </c>
      <c r="I4" s="7">
        <f>0*G4</f>
        <v>0</v>
      </c>
      <c r="J4" s="7">
        <f>0.05*G4</f>
        <v>120</v>
      </c>
      <c r="K4" s="7">
        <v>0</v>
      </c>
      <c r="L4" s="3">
        <v>0</v>
      </c>
    </row>
    <row r="5" spans="1:13" x14ac:dyDescent="0.25">
      <c r="A5" s="13" t="s">
        <v>17</v>
      </c>
      <c r="B5" s="14" t="s">
        <v>26</v>
      </c>
      <c r="C5" s="3" t="s">
        <v>18</v>
      </c>
      <c r="D5" s="3">
        <v>4</v>
      </c>
      <c r="E5" s="3" t="s">
        <v>32</v>
      </c>
      <c r="F5" s="3" t="s">
        <v>16</v>
      </c>
      <c r="G5" s="7">
        <v>800</v>
      </c>
      <c r="H5" s="7">
        <f>TRUNC(0.95*G5,2)</f>
        <v>760</v>
      </c>
      <c r="I5" s="7">
        <f t="shared" ref="I5" si="0">0*G5</f>
        <v>0</v>
      </c>
      <c r="J5" s="7">
        <f>TRUNC(0.05*G5,2)</f>
        <v>40</v>
      </c>
      <c r="K5" s="7">
        <v>0</v>
      </c>
      <c r="L5" s="3">
        <v>0</v>
      </c>
    </row>
    <row r="6" spans="1:13" x14ac:dyDescent="0.25">
      <c r="A6" s="15" t="s">
        <v>16</v>
      </c>
      <c r="B6" s="14" t="s">
        <v>25</v>
      </c>
      <c r="C6" s="3" t="s">
        <v>19</v>
      </c>
      <c r="D6" s="3">
        <v>6</v>
      </c>
      <c r="E6" s="3" t="s">
        <v>31</v>
      </c>
      <c r="F6" s="6" t="s">
        <v>24</v>
      </c>
      <c r="G6" s="7">
        <v>800</v>
      </c>
      <c r="H6" s="7">
        <f>(0.5*G6)*0.75</f>
        <v>300</v>
      </c>
      <c r="I6" s="7">
        <f>(0.5*G6)*0.25</f>
        <v>100</v>
      </c>
      <c r="J6" s="7">
        <v>0</v>
      </c>
      <c r="K6" s="7">
        <f>0.5*G6</f>
        <v>400</v>
      </c>
      <c r="L6" s="3">
        <v>0</v>
      </c>
    </row>
    <row r="7" spans="1:13" x14ac:dyDescent="0.25">
      <c r="A7" s="16"/>
      <c r="B7" s="14" t="s">
        <v>28</v>
      </c>
      <c r="C7" s="3" t="s">
        <v>19</v>
      </c>
      <c r="D7" s="3">
        <v>6</v>
      </c>
      <c r="E7" s="3" t="s">
        <v>31</v>
      </c>
      <c r="F7" s="6" t="s">
        <v>24</v>
      </c>
      <c r="G7" s="7">
        <v>1600</v>
      </c>
      <c r="H7" s="8">
        <f>(G7*0.45)*0.75</f>
        <v>540</v>
      </c>
      <c r="I7" s="8">
        <f>(G7*0.45)*0.25</f>
        <v>180</v>
      </c>
      <c r="J7" s="7">
        <v>0</v>
      </c>
      <c r="K7" s="7">
        <f>0.55*G7</f>
        <v>880.00000000000011</v>
      </c>
      <c r="L7" s="3">
        <v>0</v>
      </c>
    </row>
    <row r="8" spans="1:13" x14ac:dyDescent="0.25">
      <c r="A8" s="4" t="s">
        <v>23</v>
      </c>
      <c r="B8" s="14" t="s">
        <v>29</v>
      </c>
      <c r="C8" s="10" t="s">
        <v>19</v>
      </c>
      <c r="D8" s="10">
        <v>6</v>
      </c>
      <c r="E8" s="3" t="s">
        <v>31</v>
      </c>
      <c r="F8" s="6" t="s">
        <v>24</v>
      </c>
      <c r="G8" s="11">
        <v>500</v>
      </c>
      <c r="H8" s="11">
        <f t="shared" ref="H8" si="1">0.75*G8</f>
        <v>375</v>
      </c>
      <c r="I8" s="11">
        <f t="shared" ref="I8" si="2">0.25*G8</f>
        <v>125</v>
      </c>
      <c r="J8" s="11">
        <v>0</v>
      </c>
      <c r="K8" s="11">
        <v>0</v>
      </c>
      <c r="L8" s="10">
        <v>0</v>
      </c>
      <c r="M8" s="12"/>
    </row>
    <row r="9" spans="1:13" x14ac:dyDescent="0.25">
      <c r="A9" s="4" t="s">
        <v>21</v>
      </c>
      <c r="B9" s="14" t="s">
        <v>30</v>
      </c>
      <c r="C9" s="5" t="s">
        <v>19</v>
      </c>
      <c r="D9" s="5">
        <v>6</v>
      </c>
      <c r="E9" s="3" t="s">
        <v>31</v>
      </c>
      <c r="F9" s="6" t="s">
        <v>22</v>
      </c>
      <c r="G9" s="8">
        <v>100</v>
      </c>
      <c r="H9" s="8">
        <f>(0.9*G9)*0.75</f>
        <v>67.5</v>
      </c>
      <c r="I9" s="8">
        <f>(0.9*G9)*0.25</f>
        <v>22.5</v>
      </c>
      <c r="J9" s="8">
        <v>0</v>
      </c>
      <c r="K9" s="8">
        <f>0.1*G9</f>
        <v>10</v>
      </c>
      <c r="L9" s="3">
        <v>0</v>
      </c>
    </row>
    <row r="10" spans="1:13" x14ac:dyDescent="0.25">
      <c r="A10" s="1"/>
      <c r="B10" s="1"/>
      <c r="C10" s="1"/>
      <c r="E10" s="1"/>
      <c r="F10" s="1"/>
      <c r="G10" s="1"/>
      <c r="H10" s="1"/>
      <c r="I10" s="1"/>
      <c r="J10" s="1"/>
      <c r="K10" s="1"/>
      <c r="L10" s="1"/>
    </row>
    <row r="11" spans="1:13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3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</sheetData>
  <mergeCells count="13">
    <mergeCell ref="A1:A3"/>
    <mergeCell ref="B1:B3"/>
    <mergeCell ref="A6:A7"/>
    <mergeCell ref="L1:L3"/>
    <mergeCell ref="C2:C3"/>
    <mergeCell ref="D2:D3"/>
    <mergeCell ref="E2:E3"/>
    <mergeCell ref="F2:F3"/>
    <mergeCell ref="G2:G3"/>
    <mergeCell ref="H2:I2"/>
    <mergeCell ref="J2:K2"/>
    <mergeCell ref="C1:F1"/>
    <mergeCell ref="G1:K1"/>
  </mergeCells>
  <pageMargins left="0.7" right="0.7" top="0.78740157499999996" bottom="0.78740157499999996" header="0.3" footer="0.3"/>
  <pageSetup paperSize="9" scale="8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zoomScale="90" zoomScaleNormal="90" workbookViewId="0">
      <selection activeCell="H6" sqref="H6"/>
    </sheetView>
  </sheetViews>
  <sheetFormatPr defaultRowHeight="15" x14ac:dyDescent="0.25"/>
  <cols>
    <col min="1" max="1" width="15.28515625" customWidth="1"/>
    <col min="2" max="2" width="47.140625" bestFit="1" customWidth="1"/>
    <col min="6" max="6" width="8.42578125" customWidth="1"/>
    <col min="9" max="9" width="11.85546875" customWidth="1"/>
    <col min="10" max="10" width="14" customWidth="1"/>
    <col min="11" max="11" width="14.85546875" customWidth="1"/>
    <col min="12" max="12" width="11.42578125" customWidth="1"/>
  </cols>
  <sheetData>
    <row r="1" spans="1:13" ht="15" customHeight="1" x14ac:dyDescent="0.25">
      <c r="A1" s="17" t="s">
        <v>0</v>
      </c>
      <c r="B1" s="17" t="s">
        <v>1</v>
      </c>
      <c r="C1" s="21" t="s">
        <v>2</v>
      </c>
      <c r="D1" s="21"/>
      <c r="E1" s="21"/>
      <c r="F1" s="21"/>
      <c r="G1" s="21" t="s">
        <v>7</v>
      </c>
      <c r="H1" s="21"/>
      <c r="I1" s="21"/>
      <c r="J1" s="21"/>
      <c r="K1" s="21"/>
      <c r="L1" s="18" t="s">
        <v>14</v>
      </c>
    </row>
    <row r="2" spans="1:13" ht="14.45" customHeight="1" x14ac:dyDescent="0.25">
      <c r="A2" s="17"/>
      <c r="B2" s="17"/>
      <c r="C2" s="19" t="s">
        <v>3</v>
      </c>
      <c r="D2" s="20" t="s">
        <v>20</v>
      </c>
      <c r="E2" s="20" t="s">
        <v>4</v>
      </c>
      <c r="F2" s="20" t="s">
        <v>5</v>
      </c>
      <c r="G2" s="20" t="s">
        <v>6</v>
      </c>
      <c r="H2" s="19" t="s">
        <v>8</v>
      </c>
      <c r="I2" s="19"/>
      <c r="J2" s="19" t="s">
        <v>9</v>
      </c>
      <c r="K2" s="19"/>
      <c r="L2" s="18"/>
    </row>
    <row r="3" spans="1:13" ht="57" customHeight="1" x14ac:dyDescent="0.25">
      <c r="A3" s="17"/>
      <c r="B3" s="17"/>
      <c r="C3" s="19"/>
      <c r="D3" s="20"/>
      <c r="E3" s="20"/>
      <c r="F3" s="20"/>
      <c r="G3" s="20"/>
      <c r="H3" s="9" t="s">
        <v>10</v>
      </c>
      <c r="I3" s="9" t="s">
        <v>12</v>
      </c>
      <c r="J3" s="9" t="s">
        <v>11</v>
      </c>
      <c r="K3" s="9" t="s">
        <v>13</v>
      </c>
      <c r="L3" s="18"/>
    </row>
    <row r="4" spans="1:13" x14ac:dyDescent="0.25">
      <c r="A4" s="13" t="s">
        <v>15</v>
      </c>
      <c r="B4" s="14" t="s">
        <v>27</v>
      </c>
      <c r="C4" s="3" t="s">
        <v>18</v>
      </c>
      <c r="D4" s="3">
        <v>4</v>
      </c>
      <c r="E4" s="3" t="s">
        <v>32</v>
      </c>
      <c r="F4" s="3" t="s">
        <v>16</v>
      </c>
      <c r="G4" s="7">
        <v>4600</v>
      </c>
      <c r="H4" s="7">
        <f>0.95*G4</f>
        <v>4370</v>
      </c>
      <c r="I4" s="7">
        <f>0*G4</f>
        <v>0</v>
      </c>
      <c r="J4" s="7">
        <f>0.05*G4</f>
        <v>230</v>
      </c>
      <c r="K4" s="7">
        <v>0</v>
      </c>
      <c r="L4" s="3">
        <v>0</v>
      </c>
    </row>
    <row r="5" spans="1:13" x14ac:dyDescent="0.25">
      <c r="A5" s="13" t="s">
        <v>17</v>
      </c>
      <c r="B5" s="14" t="s">
        <v>26</v>
      </c>
      <c r="C5" s="3" t="s">
        <v>18</v>
      </c>
      <c r="D5" s="3">
        <v>4</v>
      </c>
      <c r="E5" s="3" t="s">
        <v>32</v>
      </c>
      <c r="F5" s="3" t="s">
        <v>16</v>
      </c>
      <c r="G5" s="7">
        <v>972.64</v>
      </c>
      <c r="H5" s="7">
        <f>924.01</f>
        <v>924.01</v>
      </c>
      <c r="I5" s="7">
        <f t="shared" ref="I5" si="0">0*G5</f>
        <v>0</v>
      </c>
      <c r="J5" s="7">
        <f>TRUNC(0.05*G5,2)</f>
        <v>48.63</v>
      </c>
      <c r="K5" s="7">
        <v>0</v>
      </c>
      <c r="L5" s="3">
        <v>0</v>
      </c>
    </row>
    <row r="6" spans="1:13" x14ac:dyDescent="0.25">
      <c r="A6" s="15" t="s">
        <v>16</v>
      </c>
      <c r="B6" s="14" t="s">
        <v>25</v>
      </c>
      <c r="C6" s="3" t="s">
        <v>19</v>
      </c>
      <c r="D6" s="3">
        <v>6</v>
      </c>
      <c r="E6" s="3" t="s">
        <v>31</v>
      </c>
      <c r="F6" s="6" t="s">
        <v>24</v>
      </c>
      <c r="G6" s="7">
        <v>1200</v>
      </c>
      <c r="H6" s="7">
        <f>(0.5*G6)*0.75</f>
        <v>450</v>
      </c>
      <c r="I6" s="7">
        <f>(0.5*G6)*0.25</f>
        <v>150</v>
      </c>
      <c r="J6" s="7">
        <v>0</v>
      </c>
      <c r="K6" s="7">
        <f>0.5*G6</f>
        <v>600</v>
      </c>
      <c r="L6" s="3">
        <v>0</v>
      </c>
    </row>
    <row r="7" spans="1:13" x14ac:dyDescent="0.25">
      <c r="A7" s="16"/>
      <c r="B7" s="14" t="s">
        <v>28</v>
      </c>
      <c r="C7" s="3" t="s">
        <v>19</v>
      </c>
      <c r="D7" s="3">
        <v>6</v>
      </c>
      <c r="E7" s="3" t="s">
        <v>31</v>
      </c>
      <c r="F7" s="6" t="s">
        <v>24</v>
      </c>
      <c r="G7" s="7">
        <v>2800</v>
      </c>
      <c r="H7" s="8">
        <f>(G7*0.45)*0.75</f>
        <v>945</v>
      </c>
      <c r="I7" s="8">
        <f>(G7*0.45)*0.25</f>
        <v>315</v>
      </c>
      <c r="J7" s="7">
        <v>0</v>
      </c>
      <c r="K7" s="7">
        <f>0.55*G7</f>
        <v>1540.0000000000002</v>
      </c>
      <c r="L7" s="3">
        <v>0</v>
      </c>
    </row>
    <row r="8" spans="1:13" x14ac:dyDescent="0.25">
      <c r="A8" s="4" t="s">
        <v>23</v>
      </c>
      <c r="B8" s="14" t="s">
        <v>29</v>
      </c>
      <c r="C8" s="10" t="s">
        <v>19</v>
      </c>
      <c r="D8" s="10">
        <v>6</v>
      </c>
      <c r="E8" s="3" t="s">
        <v>31</v>
      </c>
      <c r="F8" s="6" t="s">
        <v>24</v>
      </c>
      <c r="G8" s="11">
        <v>600</v>
      </c>
      <c r="H8" s="11">
        <f t="shared" ref="H8" si="1">0.75*G8</f>
        <v>450</v>
      </c>
      <c r="I8" s="11">
        <f t="shared" ref="I8" si="2">0.25*G8</f>
        <v>150</v>
      </c>
      <c r="J8" s="11">
        <v>0</v>
      </c>
      <c r="K8" s="11">
        <v>0</v>
      </c>
      <c r="L8" s="10">
        <v>0</v>
      </c>
      <c r="M8" s="12"/>
    </row>
    <row r="9" spans="1:13" x14ac:dyDescent="0.25">
      <c r="A9" s="4" t="s">
        <v>21</v>
      </c>
      <c r="B9" s="14" t="s">
        <v>30</v>
      </c>
      <c r="C9" s="5" t="s">
        <v>19</v>
      </c>
      <c r="D9" s="5">
        <v>6</v>
      </c>
      <c r="E9" s="3" t="s">
        <v>31</v>
      </c>
      <c r="F9" s="6" t="s">
        <v>22</v>
      </c>
      <c r="G9" s="8">
        <v>100</v>
      </c>
      <c r="H9" s="8">
        <f>(0.9*G9)*0.75</f>
        <v>67.5</v>
      </c>
      <c r="I9" s="8">
        <f>(0.9*G9)*0.25</f>
        <v>22.5</v>
      </c>
      <c r="J9" s="8">
        <v>0</v>
      </c>
      <c r="K9" s="8">
        <f>0.1*G9</f>
        <v>10</v>
      </c>
      <c r="L9" s="3">
        <v>0</v>
      </c>
    </row>
    <row r="10" spans="1:13" x14ac:dyDescent="0.25">
      <c r="A10" s="1"/>
      <c r="B10" s="1"/>
      <c r="C10" s="1"/>
      <c r="E10" s="1"/>
      <c r="F10" s="1"/>
      <c r="G10" s="1"/>
      <c r="H10" s="1"/>
      <c r="I10" s="1"/>
      <c r="J10" s="1"/>
      <c r="K10" s="1"/>
      <c r="L10" s="1"/>
    </row>
    <row r="11" spans="1:13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3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</sheetData>
  <mergeCells count="13">
    <mergeCell ref="A1:A3"/>
    <mergeCell ref="B1:B3"/>
    <mergeCell ref="A6:A7"/>
    <mergeCell ref="L1:L3"/>
    <mergeCell ref="C2:C3"/>
    <mergeCell ref="D2:D3"/>
    <mergeCell ref="E2:E3"/>
    <mergeCell ref="F2:F3"/>
    <mergeCell ref="G2:G3"/>
    <mergeCell ref="H2:I2"/>
    <mergeCell ref="J2:K2"/>
    <mergeCell ref="C1:F1"/>
    <mergeCell ref="G1:K1"/>
  </mergeCells>
  <pageMargins left="0.7" right="0.7" top="0.78740157499999996" bottom="0.78740157499999996" header="0.3" footer="0.3"/>
  <pageSetup paperSize="9" scale="7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opLeftCell="C1" zoomScaleNormal="100" workbookViewId="0">
      <selection activeCell="J5" sqref="J5"/>
    </sheetView>
  </sheetViews>
  <sheetFormatPr defaultRowHeight="15" x14ac:dyDescent="0.25"/>
  <cols>
    <col min="1" max="1" width="15.28515625" customWidth="1"/>
    <col min="2" max="2" width="47.140625" bestFit="1" customWidth="1"/>
    <col min="6" max="6" width="8.85546875" customWidth="1"/>
    <col min="9" max="9" width="11.85546875" customWidth="1"/>
    <col min="10" max="10" width="14" customWidth="1"/>
    <col min="11" max="11" width="8.7109375" customWidth="1"/>
    <col min="12" max="12" width="11.42578125" customWidth="1"/>
  </cols>
  <sheetData>
    <row r="1" spans="1:13" ht="15" customHeight="1" x14ac:dyDescent="0.25">
      <c r="A1" s="17" t="s">
        <v>0</v>
      </c>
      <c r="B1" s="17" t="s">
        <v>1</v>
      </c>
      <c r="C1" s="21" t="s">
        <v>2</v>
      </c>
      <c r="D1" s="21"/>
      <c r="E1" s="21"/>
      <c r="F1" s="21"/>
      <c r="G1" s="21" t="s">
        <v>7</v>
      </c>
      <c r="H1" s="21"/>
      <c r="I1" s="21"/>
      <c r="J1" s="21"/>
      <c r="K1" s="21"/>
      <c r="L1" s="18" t="s">
        <v>14</v>
      </c>
    </row>
    <row r="2" spans="1:13" ht="14.45" customHeight="1" x14ac:dyDescent="0.25">
      <c r="A2" s="17"/>
      <c r="B2" s="17"/>
      <c r="C2" s="19" t="s">
        <v>3</v>
      </c>
      <c r="D2" s="20" t="s">
        <v>20</v>
      </c>
      <c r="E2" s="20" t="s">
        <v>4</v>
      </c>
      <c r="F2" s="20" t="s">
        <v>5</v>
      </c>
      <c r="G2" s="20" t="s">
        <v>6</v>
      </c>
      <c r="H2" s="19" t="s">
        <v>8</v>
      </c>
      <c r="I2" s="19"/>
      <c r="J2" s="19" t="s">
        <v>9</v>
      </c>
      <c r="K2" s="19"/>
      <c r="L2" s="18"/>
    </row>
    <row r="3" spans="1:13" ht="57" customHeight="1" x14ac:dyDescent="0.25">
      <c r="A3" s="17"/>
      <c r="B3" s="17"/>
      <c r="C3" s="19"/>
      <c r="D3" s="20"/>
      <c r="E3" s="20"/>
      <c r="F3" s="20"/>
      <c r="G3" s="20"/>
      <c r="H3" s="9" t="s">
        <v>10</v>
      </c>
      <c r="I3" s="9" t="s">
        <v>12</v>
      </c>
      <c r="J3" s="9" t="s">
        <v>11</v>
      </c>
      <c r="K3" s="9" t="s">
        <v>13</v>
      </c>
      <c r="L3" s="18"/>
    </row>
    <row r="4" spans="1:13" x14ac:dyDescent="0.25">
      <c r="A4" s="13" t="s">
        <v>15</v>
      </c>
      <c r="B4" s="14" t="s">
        <v>27</v>
      </c>
      <c r="C4" s="3" t="s">
        <v>18</v>
      </c>
      <c r="D4" s="3">
        <v>4</v>
      </c>
      <c r="E4" s="3" t="s">
        <v>32</v>
      </c>
      <c r="F4" s="3" t="s">
        <v>16</v>
      </c>
      <c r="G4" s="7">
        <v>4852.63</v>
      </c>
      <c r="H4" s="7">
        <f>0.95*G4</f>
        <v>4609.9984999999997</v>
      </c>
      <c r="I4" s="7">
        <f>0*G4</f>
        <v>0</v>
      </c>
      <c r="J4" s="7">
        <f>0.05*G4</f>
        <v>242.63150000000002</v>
      </c>
      <c r="K4" s="7">
        <v>0</v>
      </c>
      <c r="L4" s="3">
        <v>0</v>
      </c>
    </row>
    <row r="5" spans="1:13" x14ac:dyDescent="0.25">
      <c r="A5" s="13" t="s">
        <v>17</v>
      </c>
      <c r="B5" s="14" t="s">
        <v>26</v>
      </c>
      <c r="C5" s="3" t="s">
        <v>18</v>
      </c>
      <c r="D5" s="3">
        <v>4</v>
      </c>
      <c r="E5" s="3" t="s">
        <v>32</v>
      </c>
      <c r="F5" s="3" t="s">
        <v>16</v>
      </c>
      <c r="G5" s="7">
        <v>3500</v>
      </c>
      <c r="H5" s="7">
        <f>TRUNC(0.95*G5,2)</f>
        <v>3325</v>
      </c>
      <c r="I5" s="7">
        <f t="shared" ref="I5" si="0">0*G5</f>
        <v>0</v>
      </c>
      <c r="J5" s="7">
        <f>TRUNC(0.05*G5,2)</f>
        <v>175</v>
      </c>
      <c r="K5" s="7">
        <v>0</v>
      </c>
      <c r="L5" s="3">
        <v>0</v>
      </c>
    </row>
    <row r="6" spans="1:13" x14ac:dyDescent="0.25">
      <c r="A6" s="15" t="s">
        <v>16</v>
      </c>
      <c r="B6" s="14" t="s">
        <v>25</v>
      </c>
      <c r="C6" s="3" t="s">
        <v>19</v>
      </c>
      <c r="D6" s="3">
        <v>6</v>
      </c>
      <c r="E6" s="3" t="s">
        <v>31</v>
      </c>
      <c r="F6" s="6" t="s">
        <v>24</v>
      </c>
      <c r="G6" s="7">
        <v>800</v>
      </c>
      <c r="H6" s="7">
        <f>(0.5*G6)*0.75</f>
        <v>300</v>
      </c>
      <c r="I6" s="7">
        <f>(0.5*G6)*0.25</f>
        <v>100</v>
      </c>
      <c r="J6" s="7">
        <v>0</v>
      </c>
      <c r="K6" s="7">
        <f>0.5*G6</f>
        <v>400</v>
      </c>
      <c r="L6" s="3">
        <v>0</v>
      </c>
    </row>
    <row r="7" spans="1:13" x14ac:dyDescent="0.25">
      <c r="A7" s="16"/>
      <c r="B7" s="14" t="s">
        <v>28</v>
      </c>
      <c r="C7" s="3" t="s">
        <v>19</v>
      </c>
      <c r="D7" s="3">
        <v>6</v>
      </c>
      <c r="E7" s="3" t="s">
        <v>31</v>
      </c>
      <c r="F7" s="6" t="s">
        <v>24</v>
      </c>
      <c r="G7" s="7">
        <v>2400</v>
      </c>
      <c r="H7" s="8">
        <f>(G7*0.45)*0.75</f>
        <v>810</v>
      </c>
      <c r="I7" s="8">
        <f>(G7*0.45)*0.25</f>
        <v>270</v>
      </c>
      <c r="J7" s="7">
        <v>0</v>
      </c>
      <c r="K7" s="7">
        <f>0.55*G7</f>
        <v>1320</v>
      </c>
      <c r="L7" s="3">
        <v>0</v>
      </c>
    </row>
    <row r="8" spans="1:13" x14ac:dyDescent="0.25">
      <c r="A8" s="4" t="s">
        <v>23</v>
      </c>
      <c r="B8" s="14" t="s">
        <v>29</v>
      </c>
      <c r="C8" s="10" t="s">
        <v>19</v>
      </c>
      <c r="D8" s="10">
        <v>6</v>
      </c>
      <c r="E8" s="3" t="s">
        <v>31</v>
      </c>
      <c r="F8" s="6" t="s">
        <v>24</v>
      </c>
      <c r="G8" s="11">
        <v>600</v>
      </c>
      <c r="H8" s="11">
        <f t="shared" ref="H8" si="1">0.75*G8</f>
        <v>450</v>
      </c>
      <c r="I8" s="11">
        <f t="shared" ref="I8" si="2">0.25*G8</f>
        <v>150</v>
      </c>
      <c r="J8" s="11">
        <v>0</v>
      </c>
      <c r="K8" s="11">
        <v>0</v>
      </c>
      <c r="L8" s="10">
        <v>0</v>
      </c>
      <c r="M8" s="12"/>
    </row>
    <row r="9" spans="1:13" x14ac:dyDescent="0.25">
      <c r="A9" s="4" t="s">
        <v>21</v>
      </c>
      <c r="B9" s="14" t="s">
        <v>30</v>
      </c>
      <c r="C9" s="5" t="s">
        <v>19</v>
      </c>
      <c r="D9" s="5">
        <v>6</v>
      </c>
      <c r="E9" s="3" t="s">
        <v>31</v>
      </c>
      <c r="F9" s="6" t="s">
        <v>22</v>
      </c>
      <c r="G9" s="8">
        <v>120</v>
      </c>
      <c r="H9" s="8">
        <f>(0.9*G9)*0.75</f>
        <v>81</v>
      </c>
      <c r="I9" s="8">
        <f>(0.9*G9)*0.25</f>
        <v>27</v>
      </c>
      <c r="J9" s="8">
        <v>0</v>
      </c>
      <c r="K9" s="8">
        <f>0.1*G9</f>
        <v>12</v>
      </c>
      <c r="L9" s="3">
        <v>0</v>
      </c>
    </row>
    <row r="10" spans="1:13" x14ac:dyDescent="0.25">
      <c r="A10" s="1"/>
      <c r="B10" s="1"/>
      <c r="C10" s="1"/>
      <c r="E10" s="1"/>
      <c r="F10" s="1"/>
      <c r="G10" s="1"/>
      <c r="H10" s="1"/>
      <c r="I10" s="1"/>
      <c r="J10" s="1"/>
      <c r="K10" s="1"/>
      <c r="L10" s="1"/>
    </row>
    <row r="11" spans="1:13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3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</sheetData>
  <mergeCells count="13">
    <mergeCell ref="A1:A3"/>
    <mergeCell ref="B1:B3"/>
    <mergeCell ref="A6:A7"/>
    <mergeCell ref="L1:L3"/>
    <mergeCell ref="C2:C3"/>
    <mergeCell ref="D2:D3"/>
    <mergeCell ref="E2:E3"/>
    <mergeCell ref="F2:F3"/>
    <mergeCell ref="G2:G3"/>
    <mergeCell ref="H2:I2"/>
    <mergeCell ref="J2:K2"/>
    <mergeCell ref="C1:F1"/>
    <mergeCell ref="G1:K1"/>
  </mergeCells>
  <pageMargins left="0.7" right="0.7" top="0.78740157499999996" bottom="0.78740157499999996" header="0.3" footer="0.3"/>
  <pageSetup paperSize="9" scale="8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opLeftCell="C1" zoomScaleNormal="100" workbookViewId="0">
      <selection activeCell="J5" sqref="J5"/>
    </sheetView>
  </sheetViews>
  <sheetFormatPr defaultRowHeight="15" x14ac:dyDescent="0.25"/>
  <cols>
    <col min="1" max="1" width="15.28515625" customWidth="1"/>
    <col min="2" max="2" width="47.140625" bestFit="1" customWidth="1"/>
    <col min="6" max="6" width="20" customWidth="1"/>
    <col min="9" max="9" width="11.85546875" customWidth="1"/>
    <col min="10" max="10" width="14" customWidth="1"/>
    <col min="11" max="11" width="14.85546875" customWidth="1"/>
    <col min="12" max="12" width="11.42578125" customWidth="1"/>
  </cols>
  <sheetData>
    <row r="1" spans="1:13" ht="15" customHeight="1" x14ac:dyDescent="0.25">
      <c r="A1" s="17" t="s">
        <v>0</v>
      </c>
      <c r="B1" s="17" t="s">
        <v>1</v>
      </c>
      <c r="C1" s="21" t="s">
        <v>2</v>
      </c>
      <c r="D1" s="21"/>
      <c r="E1" s="21"/>
      <c r="F1" s="21"/>
      <c r="G1" s="21" t="s">
        <v>7</v>
      </c>
      <c r="H1" s="21"/>
      <c r="I1" s="21"/>
      <c r="J1" s="21"/>
      <c r="K1" s="21"/>
      <c r="L1" s="18" t="s">
        <v>14</v>
      </c>
    </row>
    <row r="2" spans="1:13" ht="14.45" customHeight="1" x14ac:dyDescent="0.25">
      <c r="A2" s="17"/>
      <c r="B2" s="17"/>
      <c r="C2" s="19" t="s">
        <v>3</v>
      </c>
      <c r="D2" s="20" t="s">
        <v>20</v>
      </c>
      <c r="E2" s="20" t="s">
        <v>4</v>
      </c>
      <c r="F2" s="20" t="s">
        <v>5</v>
      </c>
      <c r="G2" s="20" t="s">
        <v>6</v>
      </c>
      <c r="H2" s="19" t="s">
        <v>8</v>
      </c>
      <c r="I2" s="19"/>
      <c r="J2" s="19" t="s">
        <v>9</v>
      </c>
      <c r="K2" s="19"/>
      <c r="L2" s="18"/>
    </row>
    <row r="3" spans="1:13" ht="57" customHeight="1" x14ac:dyDescent="0.25">
      <c r="A3" s="17"/>
      <c r="B3" s="17"/>
      <c r="C3" s="19"/>
      <c r="D3" s="20"/>
      <c r="E3" s="20"/>
      <c r="F3" s="20"/>
      <c r="G3" s="20"/>
      <c r="H3" s="9" t="s">
        <v>10</v>
      </c>
      <c r="I3" s="9" t="s">
        <v>12</v>
      </c>
      <c r="J3" s="9" t="s">
        <v>11</v>
      </c>
      <c r="K3" s="9" t="s">
        <v>13</v>
      </c>
      <c r="L3" s="18"/>
    </row>
    <row r="4" spans="1:13" x14ac:dyDescent="0.25">
      <c r="A4" s="13" t="s">
        <v>15</v>
      </c>
      <c r="B4" s="14" t="s">
        <v>27</v>
      </c>
      <c r="C4" s="3" t="s">
        <v>18</v>
      </c>
      <c r="D4" s="3">
        <v>4</v>
      </c>
      <c r="E4" s="3" t="s">
        <v>32</v>
      </c>
      <c r="F4" s="3" t="s">
        <v>16</v>
      </c>
      <c r="G4" s="7">
        <v>5157.8900000000003</v>
      </c>
      <c r="H4" s="7">
        <f>0.95*G4</f>
        <v>4899.9955</v>
      </c>
      <c r="I4" s="7">
        <f t="shared" ref="I4:I5" si="0">0*G4</f>
        <v>0</v>
      </c>
      <c r="J4" s="7">
        <f>TRUNC(0.05*G4,2)</f>
        <v>257.89</v>
      </c>
      <c r="K4" s="7">
        <v>0</v>
      </c>
      <c r="L4" s="3">
        <v>0</v>
      </c>
    </row>
    <row r="5" spans="1:13" x14ac:dyDescent="0.25">
      <c r="A5" s="13" t="s">
        <v>17</v>
      </c>
      <c r="B5" s="14" t="s">
        <v>26</v>
      </c>
      <c r="C5" s="3" t="s">
        <v>18</v>
      </c>
      <c r="D5" s="3">
        <v>4</v>
      </c>
      <c r="E5" s="3" t="s">
        <v>32</v>
      </c>
      <c r="F5" s="3" t="s">
        <v>16</v>
      </c>
      <c r="G5" s="7">
        <v>2200</v>
      </c>
      <c r="H5" s="7">
        <f>TRUNC(0.95*G5,2)</f>
        <v>2090</v>
      </c>
      <c r="I5" s="7">
        <f t="shared" si="0"/>
        <v>0</v>
      </c>
      <c r="J5" s="7">
        <f>TRUNC(0.05*G5,2)</f>
        <v>110</v>
      </c>
      <c r="K5" s="7">
        <v>0</v>
      </c>
      <c r="L5" s="3">
        <v>0</v>
      </c>
    </row>
    <row r="6" spans="1:13" x14ac:dyDescent="0.25">
      <c r="A6" s="15" t="s">
        <v>16</v>
      </c>
      <c r="B6" s="14" t="s">
        <v>25</v>
      </c>
      <c r="C6" s="3" t="s">
        <v>19</v>
      </c>
      <c r="D6" s="3">
        <v>6</v>
      </c>
      <c r="E6" s="3" t="s">
        <v>31</v>
      </c>
      <c r="F6" s="6" t="s">
        <v>24</v>
      </c>
      <c r="G6" s="7">
        <v>800</v>
      </c>
      <c r="H6" s="7">
        <f>(0.5*G6)*0.75</f>
        <v>300</v>
      </c>
      <c r="I6" s="7">
        <f>(0.5*G6)*0.25</f>
        <v>100</v>
      </c>
      <c r="J6" s="7">
        <v>0</v>
      </c>
      <c r="K6" s="7">
        <f>0.5*G6</f>
        <v>400</v>
      </c>
      <c r="L6" s="3">
        <v>0</v>
      </c>
    </row>
    <row r="7" spans="1:13" x14ac:dyDescent="0.25">
      <c r="A7" s="16"/>
      <c r="B7" s="14" t="s">
        <v>28</v>
      </c>
      <c r="C7" s="3" t="s">
        <v>19</v>
      </c>
      <c r="D7" s="3">
        <v>6</v>
      </c>
      <c r="E7" s="3" t="s">
        <v>31</v>
      </c>
      <c r="F7" s="6" t="s">
        <v>24</v>
      </c>
      <c r="G7" s="7">
        <v>1288.8800000000001</v>
      </c>
      <c r="H7" s="8">
        <f>(G7*0.45)*0.75</f>
        <v>434.99700000000007</v>
      </c>
      <c r="I7" s="8">
        <f>(G7*0.45)*0.25</f>
        <v>144.99900000000002</v>
      </c>
      <c r="J7" s="7">
        <v>0</v>
      </c>
      <c r="K7" s="7">
        <f>0.55*G7</f>
        <v>708.88400000000013</v>
      </c>
      <c r="L7" s="3">
        <v>0</v>
      </c>
    </row>
    <row r="8" spans="1:13" x14ac:dyDescent="0.25">
      <c r="A8" s="4" t="s">
        <v>23</v>
      </c>
      <c r="B8" s="14" t="s">
        <v>29</v>
      </c>
      <c r="C8" s="10" t="s">
        <v>19</v>
      </c>
      <c r="D8" s="10">
        <v>6</v>
      </c>
      <c r="E8" s="3" t="s">
        <v>31</v>
      </c>
      <c r="F8" s="6" t="s">
        <v>24</v>
      </c>
      <c r="G8" s="11">
        <v>258</v>
      </c>
      <c r="H8" s="11">
        <f t="shared" ref="H8" si="1">0.75*G8</f>
        <v>193.5</v>
      </c>
      <c r="I8" s="11">
        <f t="shared" ref="I8" si="2">0.25*G8</f>
        <v>64.5</v>
      </c>
      <c r="J8" s="11">
        <v>0</v>
      </c>
      <c r="K8" s="11">
        <v>0</v>
      </c>
      <c r="L8" s="10">
        <v>0</v>
      </c>
      <c r="M8" s="12"/>
    </row>
    <row r="9" spans="1:13" x14ac:dyDescent="0.25">
      <c r="A9" s="4" t="s">
        <v>21</v>
      </c>
      <c r="B9" s="14" t="s">
        <v>30</v>
      </c>
      <c r="C9" s="5" t="s">
        <v>19</v>
      </c>
      <c r="D9" s="5">
        <v>6</v>
      </c>
      <c r="E9" s="3" t="s">
        <v>31</v>
      </c>
      <c r="F9" s="6" t="s">
        <v>22</v>
      </c>
      <c r="G9" s="8">
        <v>101</v>
      </c>
      <c r="H9" s="8">
        <f>(0.9*G9)*0.75</f>
        <v>68.175000000000011</v>
      </c>
      <c r="I9" s="8">
        <f>(0.9*G9)*0.25</f>
        <v>22.725000000000001</v>
      </c>
      <c r="J9" s="8">
        <v>0</v>
      </c>
      <c r="K9" s="8">
        <f>0.1*G9</f>
        <v>10.100000000000001</v>
      </c>
      <c r="L9" s="3">
        <v>0</v>
      </c>
    </row>
    <row r="10" spans="1:13" x14ac:dyDescent="0.25">
      <c r="A10" s="1"/>
      <c r="B10" s="1"/>
      <c r="C10" s="1"/>
      <c r="E10" s="1"/>
      <c r="F10" s="1"/>
      <c r="G10" s="1"/>
      <c r="H10" s="1"/>
      <c r="I10" s="1"/>
      <c r="J10" s="1"/>
      <c r="K10" s="1"/>
      <c r="L10" s="1"/>
    </row>
    <row r="11" spans="1:13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3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</sheetData>
  <mergeCells count="13">
    <mergeCell ref="A1:A3"/>
    <mergeCell ref="B1:B3"/>
    <mergeCell ref="A6:A7"/>
    <mergeCell ref="L1:L3"/>
    <mergeCell ref="C2:C3"/>
    <mergeCell ref="D2:D3"/>
    <mergeCell ref="E2:E3"/>
    <mergeCell ref="F2:F3"/>
    <mergeCell ref="G2:G3"/>
    <mergeCell ref="H2:I2"/>
    <mergeCell ref="J2:K2"/>
    <mergeCell ref="C1:F1"/>
    <mergeCell ref="G1:K1"/>
  </mergeCells>
  <pageMargins left="0.7" right="0.7" top="0.78740157499999996" bottom="0.78740157499999996" header="0.3" footer="0.3"/>
  <pageSetup paperSize="9" scale="7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opLeftCell="C1" zoomScaleNormal="100" workbookViewId="0">
      <selection activeCell="J5" sqref="J5"/>
    </sheetView>
  </sheetViews>
  <sheetFormatPr defaultRowHeight="15" x14ac:dyDescent="0.25"/>
  <cols>
    <col min="1" max="1" width="15.28515625" customWidth="1"/>
    <col min="2" max="2" width="47.140625" bestFit="1" customWidth="1"/>
    <col min="6" max="6" width="8.85546875" customWidth="1"/>
    <col min="9" max="9" width="11.85546875" customWidth="1"/>
    <col min="10" max="10" width="14" customWidth="1"/>
    <col min="11" max="11" width="14.85546875" customWidth="1"/>
    <col min="12" max="12" width="11.42578125" customWidth="1"/>
  </cols>
  <sheetData>
    <row r="1" spans="1:13" ht="15" customHeight="1" x14ac:dyDescent="0.25">
      <c r="A1" s="17" t="s">
        <v>0</v>
      </c>
      <c r="B1" s="17" t="s">
        <v>1</v>
      </c>
      <c r="C1" s="21" t="s">
        <v>2</v>
      </c>
      <c r="D1" s="21"/>
      <c r="E1" s="21"/>
      <c r="F1" s="21"/>
      <c r="G1" s="21" t="s">
        <v>7</v>
      </c>
      <c r="H1" s="21"/>
      <c r="I1" s="21"/>
      <c r="J1" s="21"/>
      <c r="K1" s="21"/>
      <c r="L1" s="18" t="s">
        <v>14</v>
      </c>
    </row>
    <row r="2" spans="1:13" ht="14.45" customHeight="1" x14ac:dyDescent="0.25">
      <c r="A2" s="17"/>
      <c r="B2" s="17"/>
      <c r="C2" s="19" t="s">
        <v>3</v>
      </c>
      <c r="D2" s="20" t="s">
        <v>20</v>
      </c>
      <c r="E2" s="20" t="s">
        <v>4</v>
      </c>
      <c r="F2" s="20" t="s">
        <v>5</v>
      </c>
      <c r="G2" s="20" t="s">
        <v>6</v>
      </c>
      <c r="H2" s="19" t="s">
        <v>8</v>
      </c>
      <c r="I2" s="19"/>
      <c r="J2" s="19" t="s">
        <v>9</v>
      </c>
      <c r="K2" s="19"/>
      <c r="L2" s="18"/>
    </row>
    <row r="3" spans="1:13" ht="57" customHeight="1" x14ac:dyDescent="0.25">
      <c r="A3" s="17"/>
      <c r="B3" s="17"/>
      <c r="C3" s="19"/>
      <c r="D3" s="20"/>
      <c r="E3" s="20"/>
      <c r="F3" s="20"/>
      <c r="G3" s="20"/>
      <c r="H3" s="9" t="s">
        <v>10</v>
      </c>
      <c r="I3" s="9" t="s">
        <v>12</v>
      </c>
      <c r="J3" s="9" t="s">
        <v>11</v>
      </c>
      <c r="K3" s="9" t="s">
        <v>13</v>
      </c>
      <c r="L3" s="18"/>
    </row>
    <row r="4" spans="1:13" x14ac:dyDescent="0.25">
      <c r="A4" s="13" t="s">
        <v>15</v>
      </c>
      <c r="B4" s="14" t="s">
        <v>27</v>
      </c>
      <c r="C4" s="3" t="s">
        <v>18</v>
      </c>
      <c r="D4" s="3">
        <v>4</v>
      </c>
      <c r="E4" s="3" t="s">
        <v>32</v>
      </c>
      <c r="F4" s="3" t="s">
        <v>16</v>
      </c>
      <c r="G4" s="7">
        <v>3600</v>
      </c>
      <c r="H4" s="7">
        <f>0.95*G4</f>
        <v>3420</v>
      </c>
      <c r="I4" s="7">
        <f>0*G4</f>
        <v>0</v>
      </c>
      <c r="J4" s="7">
        <f>0.05*G4</f>
        <v>180</v>
      </c>
      <c r="K4" s="7">
        <v>0</v>
      </c>
      <c r="L4" s="3">
        <v>0</v>
      </c>
    </row>
    <row r="5" spans="1:13" x14ac:dyDescent="0.25">
      <c r="A5" s="13" t="s">
        <v>17</v>
      </c>
      <c r="B5" s="14" t="s">
        <v>26</v>
      </c>
      <c r="C5" s="3" t="s">
        <v>18</v>
      </c>
      <c r="D5" s="3">
        <v>4</v>
      </c>
      <c r="E5" s="3" t="s">
        <v>32</v>
      </c>
      <c r="F5" s="3" t="s">
        <v>16</v>
      </c>
      <c r="G5" s="7">
        <v>0</v>
      </c>
      <c r="H5" s="7">
        <f>TRUNC(0.95*G5,2)</f>
        <v>0</v>
      </c>
      <c r="I5" s="7">
        <f t="shared" ref="I5" si="0">0*G5</f>
        <v>0</v>
      </c>
      <c r="J5" s="7">
        <f>TRUNC(0.05*G5,2)</f>
        <v>0</v>
      </c>
      <c r="K5" s="7">
        <v>0</v>
      </c>
      <c r="L5" s="3">
        <v>0</v>
      </c>
    </row>
    <row r="6" spans="1:13" x14ac:dyDescent="0.25">
      <c r="A6" s="15" t="s">
        <v>16</v>
      </c>
      <c r="B6" s="14" t="s">
        <v>25</v>
      </c>
      <c r="C6" s="3" t="s">
        <v>19</v>
      </c>
      <c r="D6" s="3">
        <v>6</v>
      </c>
      <c r="E6" s="3" t="s">
        <v>31</v>
      </c>
      <c r="F6" s="6" t="s">
        <v>24</v>
      </c>
      <c r="G6" s="7">
        <v>400</v>
      </c>
      <c r="H6" s="7">
        <f>(0.5*G6)*0.75</f>
        <v>150</v>
      </c>
      <c r="I6" s="7">
        <f>(0.5*G6)*0.25</f>
        <v>50</v>
      </c>
      <c r="J6" s="7">
        <v>0</v>
      </c>
      <c r="K6" s="7">
        <f>0.5*G6</f>
        <v>200</v>
      </c>
      <c r="L6" s="3">
        <v>0</v>
      </c>
    </row>
    <row r="7" spans="1:13" x14ac:dyDescent="0.25">
      <c r="A7" s="16"/>
      <c r="B7" s="14" t="s">
        <v>28</v>
      </c>
      <c r="C7" s="3" t="s">
        <v>19</v>
      </c>
      <c r="D7" s="3">
        <v>6</v>
      </c>
      <c r="E7" s="3" t="s">
        <v>31</v>
      </c>
      <c r="F7" s="6" t="s">
        <v>24</v>
      </c>
      <c r="G7" s="7">
        <v>600</v>
      </c>
      <c r="H7" s="8">
        <f>(G7*0.45)*0.75</f>
        <v>202.5</v>
      </c>
      <c r="I7" s="8">
        <f>(G7*0.45)*0.25</f>
        <v>67.5</v>
      </c>
      <c r="J7" s="7">
        <v>0</v>
      </c>
      <c r="K7" s="7">
        <f>0.55*G7</f>
        <v>330</v>
      </c>
      <c r="L7" s="3">
        <v>0</v>
      </c>
    </row>
    <row r="8" spans="1:13" x14ac:dyDescent="0.25">
      <c r="A8" s="4" t="s">
        <v>23</v>
      </c>
      <c r="B8" s="14" t="s">
        <v>29</v>
      </c>
      <c r="C8" s="10" t="s">
        <v>19</v>
      </c>
      <c r="D8" s="10">
        <v>6</v>
      </c>
      <c r="E8" s="3" t="s">
        <v>31</v>
      </c>
      <c r="F8" s="6" t="s">
        <v>24</v>
      </c>
      <c r="G8" s="11">
        <v>0</v>
      </c>
      <c r="H8" s="11">
        <f t="shared" ref="H8" si="1">0.75*G8</f>
        <v>0</v>
      </c>
      <c r="I8" s="11">
        <f t="shared" ref="I8" si="2">0.25*G8</f>
        <v>0</v>
      </c>
      <c r="J8" s="11">
        <v>0</v>
      </c>
      <c r="K8" s="11">
        <v>0</v>
      </c>
      <c r="L8" s="10">
        <v>0</v>
      </c>
      <c r="M8" s="12"/>
    </row>
    <row r="9" spans="1:13" x14ac:dyDescent="0.25">
      <c r="A9" s="4" t="s">
        <v>21</v>
      </c>
      <c r="B9" s="14" t="s">
        <v>30</v>
      </c>
      <c r="C9" s="5" t="s">
        <v>19</v>
      </c>
      <c r="D9" s="5">
        <v>6</v>
      </c>
      <c r="E9" s="3" t="s">
        <v>31</v>
      </c>
      <c r="F9" s="6" t="s">
        <v>22</v>
      </c>
      <c r="G9" s="8">
        <v>0</v>
      </c>
      <c r="H9" s="8">
        <f>(0.9*G9)*0.75</f>
        <v>0</v>
      </c>
      <c r="I9" s="8">
        <f>(0.9*G9)*0.25</f>
        <v>0</v>
      </c>
      <c r="J9" s="8">
        <v>0</v>
      </c>
      <c r="K9" s="8">
        <f>0.1*G9</f>
        <v>0</v>
      </c>
      <c r="L9" s="3">
        <v>0</v>
      </c>
    </row>
    <row r="10" spans="1:13" x14ac:dyDescent="0.25">
      <c r="A10" s="1"/>
      <c r="B10" s="1"/>
      <c r="C10" s="1"/>
      <c r="E10" s="1"/>
      <c r="F10" s="1"/>
      <c r="G10" s="1"/>
      <c r="H10" s="1"/>
      <c r="I10" s="1"/>
      <c r="J10" s="1"/>
      <c r="K10" s="1"/>
      <c r="L10" s="1"/>
    </row>
    <row r="11" spans="1:13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3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</sheetData>
  <mergeCells count="13">
    <mergeCell ref="A1:A3"/>
    <mergeCell ref="B1:B3"/>
    <mergeCell ref="A6:A7"/>
    <mergeCell ref="L1:L3"/>
    <mergeCell ref="C2:C3"/>
    <mergeCell ref="D2:D3"/>
    <mergeCell ref="E2:E3"/>
    <mergeCell ref="F2:F3"/>
    <mergeCell ref="G2:G3"/>
    <mergeCell ref="H2:I2"/>
    <mergeCell ref="J2:K2"/>
    <mergeCell ref="C1:F1"/>
    <mergeCell ref="G1:K1"/>
  </mergeCells>
  <pageMargins left="0.7" right="0.7" top="0.78740157499999996" bottom="0.78740157499999996" header="0.3" footer="0.3"/>
  <pageSetup paperSize="9" scale="7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opLeftCell="B1" zoomScaleNormal="100" workbookViewId="0">
      <selection activeCell="D4" sqref="D4:E5"/>
    </sheetView>
  </sheetViews>
  <sheetFormatPr defaultRowHeight="15" x14ac:dyDescent="0.25"/>
  <cols>
    <col min="1" max="1" width="16" bestFit="1" customWidth="1"/>
    <col min="2" max="2" width="47.140625" bestFit="1" customWidth="1"/>
    <col min="6" max="6" width="8.85546875" customWidth="1"/>
    <col min="9" max="9" width="11.85546875" customWidth="1"/>
    <col min="10" max="10" width="14" customWidth="1"/>
    <col min="11" max="11" width="14.85546875" customWidth="1"/>
    <col min="12" max="12" width="11.42578125" customWidth="1"/>
  </cols>
  <sheetData>
    <row r="1" spans="1:13" ht="15" customHeight="1" x14ac:dyDescent="0.25">
      <c r="A1" s="17" t="s">
        <v>0</v>
      </c>
      <c r="B1" s="17" t="s">
        <v>1</v>
      </c>
      <c r="C1" s="21" t="s">
        <v>2</v>
      </c>
      <c r="D1" s="21"/>
      <c r="E1" s="21"/>
      <c r="F1" s="21"/>
      <c r="G1" s="21" t="s">
        <v>7</v>
      </c>
      <c r="H1" s="21"/>
      <c r="I1" s="21"/>
      <c r="J1" s="21"/>
      <c r="K1" s="21"/>
      <c r="L1" s="18" t="s">
        <v>14</v>
      </c>
    </row>
    <row r="2" spans="1:13" ht="14.45" customHeight="1" x14ac:dyDescent="0.25">
      <c r="A2" s="17"/>
      <c r="B2" s="17"/>
      <c r="C2" s="19" t="s">
        <v>3</v>
      </c>
      <c r="D2" s="20" t="s">
        <v>20</v>
      </c>
      <c r="E2" s="20" t="s">
        <v>4</v>
      </c>
      <c r="F2" s="20" t="s">
        <v>5</v>
      </c>
      <c r="G2" s="20" t="s">
        <v>6</v>
      </c>
      <c r="H2" s="19" t="s">
        <v>8</v>
      </c>
      <c r="I2" s="19"/>
      <c r="J2" s="19" t="s">
        <v>9</v>
      </c>
      <c r="K2" s="19"/>
      <c r="L2" s="18"/>
    </row>
    <row r="3" spans="1:13" ht="57" customHeight="1" x14ac:dyDescent="0.25">
      <c r="A3" s="17"/>
      <c r="B3" s="17"/>
      <c r="C3" s="19"/>
      <c r="D3" s="20"/>
      <c r="E3" s="20"/>
      <c r="F3" s="20"/>
      <c r="G3" s="20"/>
      <c r="H3" s="9" t="s">
        <v>10</v>
      </c>
      <c r="I3" s="9" t="s">
        <v>12</v>
      </c>
      <c r="J3" s="9" t="s">
        <v>11</v>
      </c>
      <c r="K3" s="9" t="s">
        <v>13</v>
      </c>
      <c r="L3" s="18"/>
    </row>
    <row r="4" spans="1:13" x14ac:dyDescent="0.25">
      <c r="A4" s="13" t="s">
        <v>15</v>
      </c>
      <c r="B4" s="14" t="s">
        <v>27</v>
      </c>
      <c r="C4" s="3" t="s">
        <v>18</v>
      </c>
      <c r="D4" s="3">
        <v>4</v>
      </c>
      <c r="E4" s="3" t="s">
        <v>32</v>
      </c>
      <c r="F4" s="3" t="s">
        <v>16</v>
      </c>
      <c r="G4" s="7">
        <v>2400</v>
      </c>
      <c r="H4" s="7">
        <f>0.95*G4</f>
        <v>2280</v>
      </c>
      <c r="I4" s="7">
        <f>0*G4</f>
        <v>0</v>
      </c>
      <c r="J4" s="7">
        <f>0.05*G4</f>
        <v>120</v>
      </c>
      <c r="K4" s="7">
        <v>0</v>
      </c>
      <c r="L4" s="3">
        <v>0</v>
      </c>
    </row>
    <row r="5" spans="1:13" x14ac:dyDescent="0.25">
      <c r="A5" s="13" t="s">
        <v>17</v>
      </c>
      <c r="B5" s="14" t="s">
        <v>26</v>
      </c>
      <c r="C5" s="3" t="s">
        <v>18</v>
      </c>
      <c r="D5" s="3">
        <v>4</v>
      </c>
      <c r="E5" s="3" t="s">
        <v>32</v>
      </c>
      <c r="F5" s="3" t="s">
        <v>16</v>
      </c>
      <c r="G5" s="7">
        <v>0</v>
      </c>
      <c r="H5" s="7">
        <f t="shared" ref="H5" si="0">0.95*G5</f>
        <v>0</v>
      </c>
      <c r="I5" s="7">
        <f t="shared" ref="I5" si="1">0*G5</f>
        <v>0</v>
      </c>
      <c r="J5" s="7">
        <f t="shared" ref="J5" si="2">0.05*G5</f>
        <v>0</v>
      </c>
      <c r="K5" s="7">
        <v>0</v>
      </c>
      <c r="L5" s="3">
        <v>0</v>
      </c>
    </row>
    <row r="6" spans="1:13" x14ac:dyDescent="0.25">
      <c r="A6" s="15" t="s">
        <v>16</v>
      </c>
      <c r="B6" s="14" t="s">
        <v>25</v>
      </c>
      <c r="C6" s="3" t="s">
        <v>19</v>
      </c>
      <c r="D6" s="3">
        <v>6</v>
      </c>
      <c r="E6" s="3" t="s">
        <v>31</v>
      </c>
      <c r="F6" s="6" t="s">
        <v>24</v>
      </c>
      <c r="G6" s="7">
        <v>0</v>
      </c>
      <c r="H6" s="7">
        <f>(0.5*G6)*0.75</f>
        <v>0</v>
      </c>
      <c r="I6" s="7">
        <f>(0.5*G6)*0.25</f>
        <v>0</v>
      </c>
      <c r="J6" s="7">
        <v>0</v>
      </c>
      <c r="K6" s="7">
        <f>0.5*G6</f>
        <v>0</v>
      </c>
      <c r="L6" s="3">
        <v>0</v>
      </c>
    </row>
    <row r="7" spans="1:13" x14ac:dyDescent="0.25">
      <c r="A7" s="16"/>
      <c r="B7" s="14" t="s">
        <v>28</v>
      </c>
      <c r="C7" s="3" t="s">
        <v>19</v>
      </c>
      <c r="D7" s="3">
        <v>6</v>
      </c>
      <c r="E7" s="3" t="s">
        <v>31</v>
      </c>
      <c r="F7" s="6" t="s">
        <v>24</v>
      </c>
      <c r="G7" s="7">
        <v>200</v>
      </c>
      <c r="H7" s="8">
        <f>(G7*0.45)*0.75</f>
        <v>67.5</v>
      </c>
      <c r="I7" s="8">
        <f>(G7*0.45)*0.25</f>
        <v>22.5</v>
      </c>
      <c r="J7" s="7">
        <v>0</v>
      </c>
      <c r="K7" s="7">
        <f>0.55*G7</f>
        <v>110.00000000000001</v>
      </c>
      <c r="L7" s="3">
        <v>0</v>
      </c>
    </row>
    <row r="8" spans="1:13" x14ac:dyDescent="0.25">
      <c r="A8" s="4" t="s">
        <v>23</v>
      </c>
      <c r="B8" s="14" t="s">
        <v>29</v>
      </c>
      <c r="C8" s="10" t="s">
        <v>19</v>
      </c>
      <c r="D8" s="10">
        <v>6</v>
      </c>
      <c r="E8" s="3" t="s">
        <v>31</v>
      </c>
      <c r="F8" s="6" t="s">
        <v>24</v>
      </c>
      <c r="G8" s="11">
        <v>0</v>
      </c>
      <c r="H8" s="11">
        <f t="shared" ref="H8" si="3">0.75*G8</f>
        <v>0</v>
      </c>
      <c r="I8" s="11">
        <f t="shared" ref="I8" si="4">0.25*G8</f>
        <v>0</v>
      </c>
      <c r="J8" s="11">
        <v>0</v>
      </c>
      <c r="K8" s="11">
        <v>0</v>
      </c>
      <c r="L8" s="10">
        <v>0</v>
      </c>
      <c r="M8" s="12"/>
    </row>
    <row r="9" spans="1:13" x14ac:dyDescent="0.25">
      <c r="A9" s="4" t="s">
        <v>21</v>
      </c>
      <c r="B9" s="14" t="s">
        <v>30</v>
      </c>
      <c r="C9" s="5" t="s">
        <v>19</v>
      </c>
      <c r="D9" s="5">
        <v>6</v>
      </c>
      <c r="E9" s="3" t="s">
        <v>31</v>
      </c>
      <c r="F9" s="6" t="s">
        <v>22</v>
      </c>
      <c r="G9" s="8">
        <v>0</v>
      </c>
      <c r="H9" s="8">
        <f>(0.9*G9)*0.75</f>
        <v>0</v>
      </c>
      <c r="I9" s="8">
        <f>(0.9*G9)*0.25</f>
        <v>0</v>
      </c>
      <c r="J9" s="8">
        <v>0</v>
      </c>
      <c r="K9" s="8">
        <f>0.1*G9</f>
        <v>0</v>
      </c>
      <c r="L9" s="3">
        <v>0</v>
      </c>
    </row>
    <row r="10" spans="1:13" x14ac:dyDescent="0.25">
      <c r="A10" s="1"/>
      <c r="B10" s="1"/>
      <c r="C10" s="1"/>
      <c r="E10" s="1"/>
      <c r="F10" s="1"/>
      <c r="G10" s="1"/>
      <c r="H10" s="1"/>
      <c r="I10" s="1"/>
      <c r="J10" s="1"/>
      <c r="K10" s="1"/>
      <c r="L10" s="1"/>
    </row>
    <row r="11" spans="1:13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3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</sheetData>
  <mergeCells count="13">
    <mergeCell ref="A1:A3"/>
    <mergeCell ref="B1:B3"/>
    <mergeCell ref="A6:A7"/>
    <mergeCell ref="L1:L3"/>
    <mergeCell ref="C2:C3"/>
    <mergeCell ref="D2:D3"/>
    <mergeCell ref="E2:E3"/>
    <mergeCell ref="F2:F3"/>
    <mergeCell ref="G2:G3"/>
    <mergeCell ref="H2:I2"/>
    <mergeCell ref="J2:K2"/>
    <mergeCell ref="C1:F1"/>
    <mergeCell ref="G1:K1"/>
  </mergeCells>
  <pageMargins left="0.7" right="0.7" top="0.78740157499999996" bottom="0.78740157499999996" header="0.3" footer="0.3"/>
  <pageSetup paperSize="9" scale="7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opLeftCell="C1" zoomScale="90" zoomScaleNormal="90" workbookViewId="0">
      <selection activeCell="H4" sqref="H4"/>
    </sheetView>
  </sheetViews>
  <sheetFormatPr defaultRowHeight="15" x14ac:dyDescent="0.25"/>
  <cols>
    <col min="1" max="1" width="15.28515625" customWidth="1"/>
    <col min="2" max="2" width="50.42578125" bestFit="1" customWidth="1"/>
    <col min="6" max="6" width="9" customWidth="1"/>
    <col min="9" max="9" width="11.85546875" customWidth="1"/>
    <col min="10" max="10" width="14" customWidth="1"/>
    <col min="11" max="11" width="14.85546875" customWidth="1"/>
    <col min="12" max="12" width="11.42578125" customWidth="1"/>
  </cols>
  <sheetData>
    <row r="1" spans="1:13" ht="15" customHeight="1" x14ac:dyDescent="0.25">
      <c r="A1" s="17" t="s">
        <v>0</v>
      </c>
      <c r="B1" s="17" t="s">
        <v>1</v>
      </c>
      <c r="C1" s="21" t="s">
        <v>2</v>
      </c>
      <c r="D1" s="21"/>
      <c r="E1" s="21"/>
      <c r="F1" s="21"/>
      <c r="G1" s="21" t="s">
        <v>7</v>
      </c>
      <c r="H1" s="21"/>
      <c r="I1" s="21"/>
      <c r="J1" s="21"/>
      <c r="K1" s="21"/>
      <c r="L1" s="18" t="s">
        <v>14</v>
      </c>
    </row>
    <row r="2" spans="1:13" ht="14.45" customHeight="1" x14ac:dyDescent="0.25">
      <c r="A2" s="17"/>
      <c r="B2" s="17"/>
      <c r="C2" s="19" t="s">
        <v>3</v>
      </c>
      <c r="D2" s="20" t="s">
        <v>20</v>
      </c>
      <c r="E2" s="20" t="s">
        <v>4</v>
      </c>
      <c r="F2" s="20" t="s">
        <v>5</v>
      </c>
      <c r="G2" s="20" t="s">
        <v>6</v>
      </c>
      <c r="H2" s="19" t="s">
        <v>8</v>
      </c>
      <c r="I2" s="19"/>
      <c r="J2" s="19" t="s">
        <v>9</v>
      </c>
      <c r="K2" s="19"/>
      <c r="L2" s="18"/>
    </row>
    <row r="3" spans="1:13" ht="57" customHeight="1" x14ac:dyDescent="0.25">
      <c r="A3" s="17"/>
      <c r="B3" s="17"/>
      <c r="C3" s="19"/>
      <c r="D3" s="20"/>
      <c r="E3" s="20"/>
      <c r="F3" s="20"/>
      <c r="G3" s="20"/>
      <c r="H3" s="9" t="s">
        <v>10</v>
      </c>
      <c r="I3" s="9" t="s">
        <v>12</v>
      </c>
      <c r="J3" s="9" t="s">
        <v>11</v>
      </c>
      <c r="K3" s="9" t="s">
        <v>13</v>
      </c>
      <c r="L3" s="18"/>
    </row>
    <row r="4" spans="1:13" x14ac:dyDescent="0.25">
      <c r="A4" s="13" t="s">
        <v>15</v>
      </c>
      <c r="B4" s="14" t="s">
        <v>27</v>
      </c>
      <c r="C4" s="3" t="s">
        <v>18</v>
      </c>
      <c r="D4" s="3">
        <v>4</v>
      </c>
      <c r="E4" s="3" t="s">
        <v>32</v>
      </c>
      <c r="F4" s="3" t="s">
        <v>16</v>
      </c>
      <c r="G4" s="7">
        <v>1200</v>
      </c>
      <c r="H4" s="7">
        <f>0.95*G4</f>
        <v>1140</v>
      </c>
      <c r="I4" s="7">
        <f>0*G4</f>
        <v>0</v>
      </c>
      <c r="J4" s="7">
        <f>0.05*G4</f>
        <v>60</v>
      </c>
      <c r="K4" s="7">
        <v>0</v>
      </c>
      <c r="L4" s="3">
        <v>0</v>
      </c>
    </row>
    <row r="5" spans="1:13" x14ac:dyDescent="0.25">
      <c r="A5" s="13" t="s">
        <v>17</v>
      </c>
      <c r="B5" s="14" t="s">
        <v>26</v>
      </c>
      <c r="C5" s="3" t="s">
        <v>18</v>
      </c>
      <c r="D5" s="3">
        <v>4</v>
      </c>
      <c r="E5" s="3" t="s">
        <v>32</v>
      </c>
      <c r="F5" s="3" t="s">
        <v>16</v>
      </c>
      <c r="G5" s="7">
        <v>0</v>
      </c>
      <c r="H5" s="7">
        <f t="shared" ref="H5" si="0">0.95*G5</f>
        <v>0</v>
      </c>
      <c r="I5" s="7">
        <f t="shared" ref="I5" si="1">0*G5</f>
        <v>0</v>
      </c>
      <c r="J5" s="7">
        <f t="shared" ref="J5" si="2">0.05*G5</f>
        <v>0</v>
      </c>
      <c r="K5" s="7">
        <v>0</v>
      </c>
      <c r="L5" s="3">
        <v>0</v>
      </c>
    </row>
    <row r="6" spans="1:13" x14ac:dyDescent="0.25">
      <c r="A6" s="15" t="s">
        <v>16</v>
      </c>
      <c r="B6" s="14" t="s">
        <v>25</v>
      </c>
      <c r="C6" s="3" t="s">
        <v>19</v>
      </c>
      <c r="D6" s="3">
        <v>6</v>
      </c>
      <c r="E6" s="3" t="s">
        <v>31</v>
      </c>
      <c r="F6" s="6" t="s">
        <v>24</v>
      </c>
      <c r="G6" s="7">
        <v>0</v>
      </c>
      <c r="H6" s="7">
        <f>(0.5*G6)*0.75</f>
        <v>0</v>
      </c>
      <c r="I6" s="7">
        <f>(0.5*G6)*0.25</f>
        <v>0</v>
      </c>
      <c r="J6" s="7">
        <v>0</v>
      </c>
      <c r="K6" s="7">
        <f>0.5*G6</f>
        <v>0</v>
      </c>
      <c r="L6" s="3">
        <v>0</v>
      </c>
    </row>
    <row r="7" spans="1:13" x14ac:dyDescent="0.25">
      <c r="A7" s="16"/>
      <c r="B7" s="14" t="s">
        <v>28</v>
      </c>
      <c r="C7" s="3" t="s">
        <v>19</v>
      </c>
      <c r="D7" s="3">
        <v>6</v>
      </c>
      <c r="E7" s="3" t="s">
        <v>31</v>
      </c>
      <c r="F7" s="6" t="s">
        <v>24</v>
      </c>
      <c r="G7" s="7">
        <v>0</v>
      </c>
      <c r="H7" s="8">
        <f>(G7*0.45)*0.75</f>
        <v>0</v>
      </c>
      <c r="I7" s="8">
        <f>(G7*0.45)*0.25</f>
        <v>0</v>
      </c>
      <c r="J7" s="7">
        <v>0</v>
      </c>
      <c r="K7" s="7">
        <f>0.55*G7</f>
        <v>0</v>
      </c>
      <c r="L7" s="3">
        <v>0</v>
      </c>
    </row>
    <row r="8" spans="1:13" x14ac:dyDescent="0.25">
      <c r="A8" s="4" t="s">
        <v>23</v>
      </c>
      <c r="B8" s="14" t="s">
        <v>29</v>
      </c>
      <c r="C8" s="10" t="s">
        <v>19</v>
      </c>
      <c r="D8" s="10">
        <v>6</v>
      </c>
      <c r="E8" s="3" t="s">
        <v>31</v>
      </c>
      <c r="F8" s="6" t="s">
        <v>24</v>
      </c>
      <c r="G8" s="11">
        <v>0</v>
      </c>
      <c r="H8" s="11">
        <f t="shared" ref="H8" si="3">0.75*G8</f>
        <v>0</v>
      </c>
      <c r="I8" s="11">
        <f t="shared" ref="I8" si="4">0.25*G8</f>
        <v>0</v>
      </c>
      <c r="J8" s="11">
        <v>0</v>
      </c>
      <c r="K8" s="11">
        <v>0</v>
      </c>
      <c r="L8" s="10">
        <v>0</v>
      </c>
      <c r="M8" s="12"/>
    </row>
    <row r="9" spans="1:13" x14ac:dyDescent="0.25">
      <c r="A9" s="4" t="s">
        <v>21</v>
      </c>
      <c r="B9" s="14" t="s">
        <v>30</v>
      </c>
      <c r="C9" s="5" t="s">
        <v>19</v>
      </c>
      <c r="D9" s="5">
        <v>6</v>
      </c>
      <c r="E9" s="3" t="s">
        <v>31</v>
      </c>
      <c r="F9" s="6" t="s">
        <v>22</v>
      </c>
      <c r="G9" s="8">
        <v>0</v>
      </c>
      <c r="H9" s="8">
        <f>(0.9*G9)*0.75</f>
        <v>0</v>
      </c>
      <c r="I9" s="8">
        <f>(0.9*G9)*0.25</f>
        <v>0</v>
      </c>
      <c r="J9" s="8">
        <v>0</v>
      </c>
      <c r="K9" s="8">
        <f>0.1*G9</f>
        <v>0</v>
      </c>
      <c r="L9" s="3">
        <v>0</v>
      </c>
    </row>
    <row r="10" spans="1:13" x14ac:dyDescent="0.25">
      <c r="A10" s="1"/>
      <c r="B10" s="1"/>
      <c r="C10" s="1"/>
      <c r="E10" s="1"/>
      <c r="F10" s="1"/>
      <c r="G10" s="1"/>
      <c r="H10" s="1"/>
      <c r="I10" s="1"/>
      <c r="J10" s="1"/>
      <c r="K10" s="1"/>
      <c r="L10" s="1"/>
    </row>
    <row r="11" spans="1:13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3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</sheetData>
  <mergeCells count="13">
    <mergeCell ref="A6:A7"/>
    <mergeCell ref="L1:L3"/>
    <mergeCell ref="A1:A3"/>
    <mergeCell ref="B1:B3"/>
    <mergeCell ref="C1:F1"/>
    <mergeCell ref="C2:C3"/>
    <mergeCell ref="D2:D3"/>
    <mergeCell ref="E2:E3"/>
    <mergeCell ref="F2:F3"/>
    <mergeCell ref="G2:G3"/>
    <mergeCell ref="G1:K1"/>
    <mergeCell ref="H2:I2"/>
    <mergeCell ref="J2:K2"/>
  </mergeCells>
  <pageMargins left="0.7" right="0.7" top="0.78740157499999996" bottom="0.78740157499999996" header="0.3" footer="0.3"/>
  <pageSetup paperSize="9" scale="76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opLeftCell="C1" workbookViewId="0">
      <selection activeCell="H9" sqref="H9"/>
    </sheetView>
  </sheetViews>
  <sheetFormatPr defaultRowHeight="15" x14ac:dyDescent="0.25"/>
  <cols>
    <col min="1" max="1" width="15.28515625" customWidth="1"/>
    <col min="2" max="2" width="47.28515625" bestFit="1" customWidth="1"/>
    <col min="6" max="6" width="8.85546875" customWidth="1"/>
    <col min="9" max="9" width="11.85546875" customWidth="1"/>
    <col min="10" max="10" width="14" customWidth="1"/>
    <col min="11" max="11" width="14.85546875" customWidth="1"/>
    <col min="12" max="12" width="11.42578125" customWidth="1"/>
  </cols>
  <sheetData>
    <row r="1" spans="1:13" ht="15" customHeight="1" x14ac:dyDescent="0.25">
      <c r="A1" s="17" t="s">
        <v>0</v>
      </c>
      <c r="B1" s="17" t="s">
        <v>1</v>
      </c>
      <c r="C1" s="21" t="s">
        <v>2</v>
      </c>
      <c r="D1" s="21"/>
      <c r="E1" s="21"/>
      <c r="F1" s="21"/>
      <c r="G1" s="21" t="s">
        <v>7</v>
      </c>
      <c r="H1" s="21"/>
      <c r="I1" s="21"/>
      <c r="J1" s="21"/>
      <c r="K1" s="21"/>
      <c r="L1" s="18" t="s">
        <v>14</v>
      </c>
    </row>
    <row r="2" spans="1:13" ht="14.45" customHeight="1" x14ac:dyDescent="0.25">
      <c r="A2" s="17"/>
      <c r="B2" s="17"/>
      <c r="C2" s="19" t="s">
        <v>3</v>
      </c>
      <c r="D2" s="20" t="s">
        <v>20</v>
      </c>
      <c r="E2" s="20" t="s">
        <v>4</v>
      </c>
      <c r="F2" s="20" t="s">
        <v>5</v>
      </c>
      <c r="G2" s="20" t="s">
        <v>6</v>
      </c>
      <c r="H2" s="19" t="s">
        <v>8</v>
      </c>
      <c r="I2" s="19"/>
      <c r="J2" s="19" t="s">
        <v>9</v>
      </c>
      <c r="K2" s="19"/>
      <c r="L2" s="18"/>
    </row>
    <row r="3" spans="1:13" ht="57" customHeight="1" x14ac:dyDescent="0.25">
      <c r="A3" s="17"/>
      <c r="B3" s="17"/>
      <c r="C3" s="19"/>
      <c r="D3" s="20"/>
      <c r="E3" s="20"/>
      <c r="F3" s="20"/>
      <c r="G3" s="20"/>
      <c r="H3" s="9" t="s">
        <v>10</v>
      </c>
      <c r="I3" s="9" t="s">
        <v>12</v>
      </c>
      <c r="J3" s="9" t="s">
        <v>11</v>
      </c>
      <c r="K3" s="9" t="s">
        <v>13</v>
      </c>
      <c r="L3" s="18"/>
    </row>
    <row r="4" spans="1:13" x14ac:dyDescent="0.25">
      <c r="A4" s="13" t="s">
        <v>15</v>
      </c>
      <c r="B4" s="14" t="s">
        <v>27</v>
      </c>
      <c r="C4" s="3" t="s">
        <v>18</v>
      </c>
      <c r="D4" s="3">
        <v>4</v>
      </c>
      <c r="E4" s="3" t="s">
        <v>32</v>
      </c>
      <c r="F4" s="3" t="s">
        <v>16</v>
      </c>
      <c r="G4" s="7">
        <f>'2016'!G4+'2017'!G4+'2018'!G4+'2019'!G4+'2020'!G4+'2021'!G4+'2022'!G4+'2023'!G4</f>
        <v>24210.52</v>
      </c>
      <c r="H4" s="7">
        <v>23000</v>
      </c>
      <c r="I4" s="7">
        <f>'2016'!I4+'2017'!I4+'2018'!I4+'2019'!I4+'2020'!I4+'2021'!I4+'2022'!I4+'2023'!I4</f>
        <v>0</v>
      </c>
      <c r="J4" s="7">
        <f>'2016'!J4+'2017'!J4+'2018'!J4+'2019'!J4+'2020'!J4+'2021'!J4+'2022'!J4+'2023'!J4</f>
        <v>1210.5214999999998</v>
      </c>
      <c r="K4" s="7">
        <v>0</v>
      </c>
      <c r="L4" s="3">
        <v>0</v>
      </c>
    </row>
    <row r="5" spans="1:13" x14ac:dyDescent="0.25">
      <c r="A5" s="13" t="s">
        <v>17</v>
      </c>
      <c r="B5" s="14" t="s">
        <v>26</v>
      </c>
      <c r="C5" s="3" t="s">
        <v>18</v>
      </c>
      <c r="D5" s="3">
        <v>4</v>
      </c>
      <c r="E5" s="3" t="s">
        <v>32</v>
      </c>
      <c r="F5" s="3" t="s">
        <v>16</v>
      </c>
      <c r="G5" s="7">
        <f>'2016'!G5+'2017'!G5+'2018'!G5+'2019'!G5+'2020'!G5+'2021'!G5+'2022'!G5+'2023'!G5</f>
        <v>7472.6399999999994</v>
      </c>
      <c r="H5" s="7">
        <f>'2016'!H5+'2017'!H5+'2018'!H5+'2019'!H5+'2020'!H5+'2021'!H5+'2022'!H5+'2023'!H5</f>
        <v>7099.01</v>
      </c>
      <c r="I5" s="7">
        <f>'2016'!I5+'2017'!I5+'2018'!I5+'2019'!I5+'2020'!I5+'2021'!I5+'2022'!I5+'2023'!I5</f>
        <v>0</v>
      </c>
      <c r="J5" s="7">
        <f>'2016'!J5+'2017'!J5+'2018'!J5+'2019'!J5+'2020'!J5+'2021'!J5+'2022'!J5+'2023'!J5</f>
        <v>373.63</v>
      </c>
      <c r="K5" s="7">
        <v>0</v>
      </c>
      <c r="L5" s="3">
        <v>0</v>
      </c>
    </row>
    <row r="6" spans="1:13" x14ac:dyDescent="0.25">
      <c r="A6" s="15" t="s">
        <v>16</v>
      </c>
      <c r="B6" s="14" t="s">
        <v>25</v>
      </c>
      <c r="C6" s="3" t="s">
        <v>19</v>
      </c>
      <c r="D6" s="3">
        <v>6</v>
      </c>
      <c r="E6" s="3" t="s">
        <v>31</v>
      </c>
      <c r="F6" s="6" t="s">
        <v>24</v>
      </c>
      <c r="G6" s="7">
        <f>'2016'!G6+'2017'!G6+'2018'!G6+'2019'!G6+'2020'!G6+'2021'!G6+'2022'!G6+'2023'!G6</f>
        <v>4000</v>
      </c>
      <c r="H6" s="7">
        <f>(0.5*G6)*0.75</f>
        <v>1500</v>
      </c>
      <c r="I6" s="7">
        <f>(0.5*G6)*0.25</f>
        <v>500</v>
      </c>
      <c r="J6" s="7">
        <v>0</v>
      </c>
      <c r="K6" s="7">
        <f>0.5*G6</f>
        <v>2000</v>
      </c>
      <c r="L6" s="3">
        <v>0</v>
      </c>
    </row>
    <row r="7" spans="1:13" x14ac:dyDescent="0.25">
      <c r="A7" s="16"/>
      <c r="B7" s="14" t="s">
        <v>28</v>
      </c>
      <c r="C7" s="3" t="s">
        <v>19</v>
      </c>
      <c r="D7" s="3">
        <v>6</v>
      </c>
      <c r="E7" s="3" t="s">
        <v>31</v>
      </c>
      <c r="F7" s="6" t="s">
        <v>24</v>
      </c>
      <c r="G7" s="7">
        <f>'2016'!G7+'2017'!G7+'2018'!G7+'2019'!G7+'2020'!G7+'2021'!G7+'2022'!G7+'2023'!G7</f>
        <v>8888.880000000001</v>
      </c>
      <c r="H7" s="7">
        <f>'2016'!H7+'2017'!H7+'2018'!H7+'2019'!H7+'2020'!H7+'2021'!H7+'2022'!H7+'2023'!H7</f>
        <v>2999.9970000000003</v>
      </c>
      <c r="I7" s="7">
        <f>'2016'!I7+'2017'!I7+'2018'!I7+'2019'!I7+'2020'!I7+'2021'!I7+'2022'!I7+'2023'!I7</f>
        <v>999.99900000000002</v>
      </c>
      <c r="J7" s="7">
        <f>'2016'!J7+'2017'!J7+'2018'!J7+'2019'!J7+'2020'!J7+'2021'!J7+'2022'!J7+'2023'!J7</f>
        <v>0</v>
      </c>
      <c r="K7" s="7">
        <f>'2016'!K7+'2017'!K7+'2018'!K7+'2019'!K7+'2020'!K7+'2021'!K7+'2022'!K7+'2023'!K7</f>
        <v>4888.8840000000009</v>
      </c>
      <c r="L7" s="3">
        <v>0</v>
      </c>
    </row>
    <row r="8" spans="1:13" x14ac:dyDescent="0.25">
      <c r="A8" s="4" t="s">
        <v>23</v>
      </c>
      <c r="B8" s="14" t="s">
        <v>29</v>
      </c>
      <c r="C8" s="10" t="s">
        <v>19</v>
      </c>
      <c r="D8" s="10">
        <v>6</v>
      </c>
      <c r="E8" s="3" t="s">
        <v>31</v>
      </c>
      <c r="F8" s="6" t="s">
        <v>24</v>
      </c>
      <c r="G8" s="7">
        <f>'2016'!G8+'2017'!G8+'2018'!G8+'2019'!G8+'2020'!G8+'2021'!G8+'2022'!G8+'2023'!G8</f>
        <v>1958</v>
      </c>
      <c r="H8" s="7">
        <f>'2016'!H8+'2017'!H8+'2018'!H8+'2019'!H8+'2020'!H8+'2021'!H8+'2022'!H8+'2023'!H8</f>
        <v>1468.5</v>
      </c>
      <c r="I8" s="7">
        <f>'2016'!I8+'2017'!I8+'2018'!I8+'2019'!I8+'2020'!I8+'2021'!I8+'2022'!I8+'2023'!I8</f>
        <v>489.5</v>
      </c>
      <c r="J8" s="7">
        <f>'2016'!J8+'2017'!J8+'2018'!J8+'2019'!J8+'2020'!J8+'2021'!J8+'2022'!J8+'2023'!J8</f>
        <v>0</v>
      </c>
      <c r="K8" s="7">
        <f>'2016'!K8+'2017'!K8+'2018'!K8+'2019'!K8+'2020'!K8+'2021'!K8+'2022'!K8+'2023'!K8</f>
        <v>0</v>
      </c>
      <c r="L8" s="10">
        <v>0</v>
      </c>
      <c r="M8" s="12"/>
    </row>
    <row r="9" spans="1:13" x14ac:dyDescent="0.25">
      <c r="A9" s="4" t="s">
        <v>21</v>
      </c>
      <c r="B9" s="14" t="s">
        <v>30</v>
      </c>
      <c r="C9" s="5" t="s">
        <v>19</v>
      </c>
      <c r="D9" s="5">
        <v>6</v>
      </c>
      <c r="E9" s="3" t="s">
        <v>31</v>
      </c>
      <c r="F9" s="6" t="s">
        <v>22</v>
      </c>
      <c r="G9" s="7">
        <f>'2016'!G9+'2017'!G9+'2018'!G9+'2019'!G9+'2020'!G9+'2021'!G9+'2022'!G9+'2023'!G9</f>
        <v>421</v>
      </c>
      <c r="H9" s="7">
        <f>'2016'!H9+'2017'!H9+'2018'!H9+'2019'!H9+'2020'!H9+'2021'!H9+'2022'!H9+'2023'!H9</f>
        <v>284.17500000000001</v>
      </c>
      <c r="I9" s="7">
        <f>'2016'!I9+'2017'!I9+'2018'!I9+'2019'!I9+'2020'!I9+'2021'!I9+'2022'!I9+'2023'!I9</f>
        <v>94.724999999999994</v>
      </c>
      <c r="J9" s="7">
        <f>'2016'!J9+'2017'!J9+'2018'!J9+'2019'!J9+'2020'!J9+'2021'!J9+'2022'!J9+'2023'!J9</f>
        <v>0</v>
      </c>
      <c r="K9" s="7">
        <f>'2016'!K9+'2017'!K9+'2018'!K9+'2019'!K9+'2020'!K9+'2021'!K9+'2022'!K9+'2023'!K9</f>
        <v>42.1</v>
      </c>
      <c r="L9" s="3">
        <v>0</v>
      </c>
    </row>
    <row r="10" spans="1:13" x14ac:dyDescent="0.25">
      <c r="A10" s="1"/>
      <c r="B10" s="1"/>
      <c r="C10" s="1"/>
      <c r="E10" s="1"/>
      <c r="F10" s="1"/>
      <c r="G10" s="1"/>
      <c r="H10" s="1"/>
      <c r="I10" s="1"/>
      <c r="J10" s="1"/>
      <c r="K10" s="1"/>
      <c r="L10" s="1"/>
    </row>
    <row r="11" spans="1:13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3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</sheetData>
  <mergeCells count="13">
    <mergeCell ref="A6:A7"/>
    <mergeCell ref="A1:A3"/>
    <mergeCell ref="B1:B3"/>
    <mergeCell ref="L1:L3"/>
    <mergeCell ref="C2:C3"/>
    <mergeCell ref="D2:D3"/>
    <mergeCell ref="E2:E3"/>
    <mergeCell ref="F2:F3"/>
    <mergeCell ref="G2:G3"/>
    <mergeCell ref="H2:I2"/>
    <mergeCell ref="J2:K2"/>
    <mergeCell ref="C1:F1"/>
    <mergeCell ref="G1:K1"/>
  </mergeCells>
  <pageMargins left="0.7" right="0.7" top="0.78740157499999996" bottom="0.78740157499999996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2016</vt:lpstr>
      <vt:lpstr>2017</vt:lpstr>
      <vt:lpstr>2018</vt:lpstr>
      <vt:lpstr>2019</vt:lpstr>
      <vt:lpstr>2020</vt:lpstr>
      <vt:lpstr>2021</vt:lpstr>
      <vt:lpstr>2022</vt:lpstr>
      <vt:lpstr>2023</vt:lpstr>
      <vt:lpstr>2016-2023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uzivatel</cp:lastModifiedBy>
  <cp:lastPrinted>2016-12-06T17:18:30Z</cp:lastPrinted>
  <dcterms:created xsi:type="dcterms:W3CDTF">2015-11-25T13:06:52Z</dcterms:created>
  <dcterms:modified xsi:type="dcterms:W3CDTF">2017-04-10T10:39:46Z</dcterms:modified>
</cp:coreProperties>
</file>