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nbr\Disk Google\MAS\Projekty\Strategie CLLD\SCLLD\3. věcné hodnocení\Final\"/>
    </mc:Choice>
  </mc:AlternateContent>
  <bookViews>
    <workbookView xWindow="0" yWindow="0" windowWidth="23040" windowHeight="9192"/>
  </bookViews>
  <sheets>
    <sheet name="Finanční plán SCLLD" sheetId="1" r:id="rId1"/>
    <sheet name="FP2015" sheetId="13" r:id="rId2"/>
    <sheet name="FP2016" sheetId="4" r:id="rId3"/>
    <sheet name="FP2017" sheetId="5" r:id="rId4"/>
    <sheet name="FP2018" sheetId="6" r:id="rId5"/>
    <sheet name="FP2019" sheetId="7" r:id="rId6"/>
    <sheet name="FP2020" sheetId="8" r:id="rId7"/>
    <sheet name="FP2021" sheetId="9" r:id="rId8"/>
    <sheet name="FP2022" sheetId="10" r:id="rId9"/>
    <sheet name="FP2023" sheetId="11" r:id="rId10"/>
    <sheet name="Indikátory" sheetId="3" r:id="rId11"/>
  </sheets>
  <calcPr calcId="162913"/>
</workbook>
</file>

<file path=xl/calcChain.xml><?xml version="1.0" encoding="utf-8"?>
<calcChain xmlns="http://schemas.openxmlformats.org/spreadsheetml/2006/main">
  <c r="G24" i="6" l="1"/>
  <c r="D35" i="6"/>
  <c r="E38" i="6" l="1"/>
  <c r="E38" i="5"/>
  <c r="E38" i="4"/>
  <c r="E38" i="13"/>
  <c r="E38" i="1"/>
  <c r="J6" i="1"/>
  <c r="G24" i="1" s="1"/>
  <c r="K6" i="1"/>
  <c r="L6" i="1"/>
  <c r="M6" i="1"/>
  <c r="N6" i="1"/>
  <c r="J7" i="1"/>
  <c r="K7" i="1"/>
  <c r="L7" i="1"/>
  <c r="I7" i="1" s="1"/>
  <c r="F25" i="1" s="1"/>
  <c r="M7" i="1"/>
  <c r="J25" i="1" s="1"/>
  <c r="N7" i="1"/>
  <c r="J8" i="1"/>
  <c r="K8" i="1"/>
  <c r="L8" i="1"/>
  <c r="M8" i="1"/>
  <c r="N8" i="1"/>
  <c r="J9" i="1"/>
  <c r="G25" i="1" s="1"/>
  <c r="K9" i="1"/>
  <c r="L9" i="1"/>
  <c r="M9" i="1"/>
  <c r="N9" i="1"/>
  <c r="K25" i="1" s="1"/>
  <c r="J10" i="1"/>
  <c r="I10" i="1" s="1"/>
  <c r="K10" i="1"/>
  <c r="L10" i="1"/>
  <c r="M10" i="1"/>
  <c r="N10" i="1"/>
  <c r="J11" i="1"/>
  <c r="K11" i="1"/>
  <c r="L11" i="1"/>
  <c r="I26" i="1" s="1"/>
  <c r="M11" i="1"/>
  <c r="N11" i="1"/>
  <c r="J12" i="1"/>
  <c r="K12" i="1"/>
  <c r="H26" i="1" s="1"/>
  <c r="L12" i="1"/>
  <c r="M12" i="1"/>
  <c r="N12" i="1"/>
  <c r="J13" i="1"/>
  <c r="K13" i="1"/>
  <c r="L13" i="1"/>
  <c r="M13" i="1"/>
  <c r="N13" i="1"/>
  <c r="J14" i="1"/>
  <c r="I14" i="1" s="1"/>
  <c r="K14" i="1"/>
  <c r="L14" i="1"/>
  <c r="M14" i="1"/>
  <c r="N14" i="1"/>
  <c r="J15" i="1"/>
  <c r="K15" i="1"/>
  <c r="L15" i="1"/>
  <c r="I15" i="1" s="1"/>
  <c r="M15" i="1"/>
  <c r="N15" i="1"/>
  <c r="J16" i="1"/>
  <c r="K16" i="1"/>
  <c r="L16" i="1"/>
  <c r="M16" i="1"/>
  <c r="N16" i="1"/>
  <c r="N5" i="1"/>
  <c r="K5" i="1"/>
  <c r="H23" i="1" s="1"/>
  <c r="L5" i="1"/>
  <c r="I23" i="1" s="1"/>
  <c r="M5" i="1"/>
  <c r="I13" i="9"/>
  <c r="J17" i="13"/>
  <c r="K17" i="13"/>
  <c r="L17" i="13"/>
  <c r="M17" i="13"/>
  <c r="N17" i="13"/>
  <c r="J17" i="4"/>
  <c r="K17" i="4"/>
  <c r="L17" i="4"/>
  <c r="M17" i="4"/>
  <c r="N17" i="4"/>
  <c r="J17" i="5"/>
  <c r="K17" i="5"/>
  <c r="L17" i="5"/>
  <c r="M17" i="5"/>
  <c r="N17" i="5"/>
  <c r="J17" i="6"/>
  <c r="K17" i="6"/>
  <c r="L17" i="6"/>
  <c r="M17" i="6"/>
  <c r="N17" i="6"/>
  <c r="J17" i="7"/>
  <c r="K17" i="7"/>
  <c r="L17" i="7"/>
  <c r="M17" i="7"/>
  <c r="N17" i="7"/>
  <c r="J17" i="8"/>
  <c r="K17" i="8"/>
  <c r="L17" i="8"/>
  <c r="M17" i="8"/>
  <c r="N17" i="8"/>
  <c r="J17" i="9"/>
  <c r="K17" i="9"/>
  <c r="L17" i="9"/>
  <c r="M17" i="9"/>
  <c r="N17" i="9"/>
  <c r="J17" i="10"/>
  <c r="K17" i="10"/>
  <c r="L17" i="10"/>
  <c r="M17" i="10"/>
  <c r="N17" i="10"/>
  <c r="J17" i="11"/>
  <c r="K17" i="11"/>
  <c r="L17" i="11"/>
  <c r="M17" i="11"/>
  <c r="N17" i="11"/>
  <c r="I16" i="11"/>
  <c r="F27" i="11" s="1"/>
  <c r="I15" i="11"/>
  <c r="I14" i="11"/>
  <c r="I13" i="11"/>
  <c r="I12" i="11"/>
  <c r="I11" i="11"/>
  <c r="I10" i="11"/>
  <c r="I9" i="11"/>
  <c r="I8" i="11"/>
  <c r="I7" i="11"/>
  <c r="I6" i="11"/>
  <c r="I5" i="11"/>
  <c r="I16" i="10"/>
  <c r="F27" i="10" s="1"/>
  <c r="I15" i="10"/>
  <c r="I14" i="10"/>
  <c r="I13" i="10"/>
  <c r="I12" i="10"/>
  <c r="I11" i="10"/>
  <c r="I10" i="10"/>
  <c r="I9" i="10"/>
  <c r="I8" i="10"/>
  <c r="I7" i="10"/>
  <c r="I6" i="10"/>
  <c r="I5" i="10"/>
  <c r="F23" i="10" s="1"/>
  <c r="I16" i="9"/>
  <c r="F27" i="9" s="1"/>
  <c r="I15" i="9"/>
  <c r="I14" i="9"/>
  <c r="I12" i="9"/>
  <c r="I11" i="9"/>
  <c r="I10" i="9"/>
  <c r="I9" i="9"/>
  <c r="I8" i="9"/>
  <c r="F25" i="9" s="1"/>
  <c r="I7" i="9"/>
  <c r="I6" i="9"/>
  <c r="I5" i="9"/>
  <c r="F23" i="9" s="1"/>
  <c r="I16" i="8"/>
  <c r="F27" i="8" s="1"/>
  <c r="I15" i="8"/>
  <c r="I14" i="8"/>
  <c r="I13" i="8"/>
  <c r="I12" i="8"/>
  <c r="I11" i="8"/>
  <c r="I10" i="8"/>
  <c r="I9" i="8"/>
  <c r="I8" i="8"/>
  <c r="I7" i="8"/>
  <c r="I6" i="8"/>
  <c r="I5" i="8"/>
  <c r="F23" i="8" s="1"/>
  <c r="I16" i="7"/>
  <c r="F27" i="7" s="1"/>
  <c r="I15" i="7"/>
  <c r="I14" i="7"/>
  <c r="I13" i="7"/>
  <c r="I12" i="7"/>
  <c r="I11" i="7"/>
  <c r="I10" i="7"/>
  <c r="I9" i="7"/>
  <c r="I8" i="7"/>
  <c r="I7" i="7"/>
  <c r="I6" i="7"/>
  <c r="I5" i="7"/>
  <c r="F23" i="7" s="1"/>
  <c r="I16" i="6"/>
  <c r="F27" i="6" s="1"/>
  <c r="I15" i="6"/>
  <c r="I14" i="6"/>
  <c r="I13" i="6"/>
  <c r="I12" i="6"/>
  <c r="I11" i="6"/>
  <c r="I10" i="6"/>
  <c r="I9" i="6"/>
  <c r="I8" i="6"/>
  <c r="I7" i="6"/>
  <c r="I6" i="6"/>
  <c r="F24" i="6" s="1"/>
  <c r="I5" i="6"/>
  <c r="I16" i="5"/>
  <c r="I15" i="5"/>
  <c r="I14" i="5"/>
  <c r="F26" i="5" s="1"/>
  <c r="I13" i="5"/>
  <c r="I12" i="5"/>
  <c r="I11" i="5"/>
  <c r="I10" i="5"/>
  <c r="I9" i="5"/>
  <c r="I8" i="5"/>
  <c r="I7" i="5"/>
  <c r="F25" i="5" s="1"/>
  <c r="I6" i="5"/>
  <c r="F24" i="5" s="1"/>
  <c r="I5" i="5"/>
  <c r="I17" i="5" s="1"/>
  <c r="I16" i="4"/>
  <c r="I15" i="4"/>
  <c r="I14" i="4"/>
  <c r="I13" i="4"/>
  <c r="I12" i="4"/>
  <c r="F26" i="4" s="1"/>
  <c r="I11" i="4"/>
  <c r="I10" i="4"/>
  <c r="I9" i="4"/>
  <c r="I8" i="4"/>
  <c r="I7" i="4"/>
  <c r="I6" i="4"/>
  <c r="I5" i="4"/>
  <c r="I17" i="4" s="1"/>
  <c r="I17" i="13"/>
  <c r="I16" i="13"/>
  <c r="I6" i="13"/>
  <c r="F24" i="13" s="1"/>
  <c r="I7" i="13"/>
  <c r="I8" i="13"/>
  <c r="I9" i="13"/>
  <c r="I10" i="13"/>
  <c r="I11" i="13"/>
  <c r="I12" i="13"/>
  <c r="I13" i="13"/>
  <c r="F26" i="13" s="1"/>
  <c r="I14" i="13"/>
  <c r="I15" i="13"/>
  <c r="I5" i="13"/>
  <c r="J5" i="1"/>
  <c r="E36" i="13"/>
  <c r="D36" i="13"/>
  <c r="F36" i="13" s="1"/>
  <c r="K27" i="13"/>
  <c r="J27" i="13"/>
  <c r="I27" i="13"/>
  <c r="H27" i="13"/>
  <c r="G27" i="13"/>
  <c r="F27" i="13"/>
  <c r="K26" i="13"/>
  <c r="J26" i="13"/>
  <c r="I26" i="13"/>
  <c r="H26" i="13"/>
  <c r="E40" i="13" s="1"/>
  <c r="E41" i="13" s="1"/>
  <c r="G26" i="13"/>
  <c r="D40" i="13" s="1"/>
  <c r="K25" i="13"/>
  <c r="J25" i="13"/>
  <c r="I25" i="13"/>
  <c r="H25" i="13"/>
  <c r="G25" i="13"/>
  <c r="D38" i="13" s="1"/>
  <c r="F25" i="13"/>
  <c r="K24" i="13"/>
  <c r="K28" i="13" s="1"/>
  <c r="J24" i="13"/>
  <c r="I24" i="13"/>
  <c r="H24" i="13"/>
  <c r="E35" i="13" s="1"/>
  <c r="E37" i="13" s="1"/>
  <c r="G24" i="13"/>
  <c r="D35" i="13" s="1"/>
  <c r="K23" i="13"/>
  <c r="J23" i="13"/>
  <c r="J28" i="13" s="1"/>
  <c r="I23" i="13"/>
  <c r="I28" i="13" s="1"/>
  <c r="H23" i="13"/>
  <c r="G23" i="13"/>
  <c r="F23" i="13"/>
  <c r="K27" i="11"/>
  <c r="J27" i="11"/>
  <c r="I27" i="11"/>
  <c r="H27" i="11"/>
  <c r="G27" i="11"/>
  <c r="K26" i="11"/>
  <c r="J26" i="11"/>
  <c r="I26" i="11"/>
  <c r="H26" i="11"/>
  <c r="G26" i="11"/>
  <c r="K25" i="11"/>
  <c r="J25" i="11"/>
  <c r="I25" i="11"/>
  <c r="H25" i="11"/>
  <c r="G25" i="11"/>
  <c r="K24" i="11"/>
  <c r="J24" i="11"/>
  <c r="I24" i="11"/>
  <c r="H24" i="11"/>
  <c r="G24" i="11"/>
  <c r="K23" i="11"/>
  <c r="J23" i="11"/>
  <c r="I23" i="11"/>
  <c r="H23" i="11"/>
  <c r="G23" i="11"/>
  <c r="K27" i="10"/>
  <c r="J27" i="10"/>
  <c r="I27" i="10"/>
  <c r="H27" i="10"/>
  <c r="G27" i="10"/>
  <c r="K26" i="10"/>
  <c r="J26" i="10"/>
  <c r="I26" i="10"/>
  <c r="H26" i="10"/>
  <c r="G26" i="10"/>
  <c r="K25" i="10"/>
  <c r="J25" i="10"/>
  <c r="I25" i="10"/>
  <c r="H25" i="10"/>
  <c r="G25" i="10"/>
  <c r="K24" i="10"/>
  <c r="J24" i="10"/>
  <c r="I24" i="10"/>
  <c r="H24" i="10"/>
  <c r="G24" i="10"/>
  <c r="K23" i="10"/>
  <c r="J23" i="10"/>
  <c r="I23" i="10"/>
  <c r="H23" i="10"/>
  <c r="G23" i="10"/>
  <c r="K27" i="9"/>
  <c r="J27" i="9"/>
  <c r="I27" i="9"/>
  <c r="H27" i="9"/>
  <c r="G27" i="9"/>
  <c r="K26" i="9"/>
  <c r="J26" i="9"/>
  <c r="I26" i="9"/>
  <c r="H26" i="9"/>
  <c r="G26" i="9"/>
  <c r="K25" i="9"/>
  <c r="J25" i="9"/>
  <c r="I25" i="9"/>
  <c r="H25" i="9"/>
  <c r="G25" i="9"/>
  <c r="K24" i="9"/>
  <c r="J24" i="9"/>
  <c r="I24" i="9"/>
  <c r="H24" i="9"/>
  <c r="G24" i="9"/>
  <c r="K23" i="9"/>
  <c r="J23" i="9"/>
  <c r="I23" i="9"/>
  <c r="H23" i="9"/>
  <c r="G23" i="9"/>
  <c r="K27" i="8"/>
  <c r="J27" i="8"/>
  <c r="I27" i="8"/>
  <c r="H27" i="8"/>
  <c r="G27" i="8"/>
  <c r="K26" i="8"/>
  <c r="J26" i="8"/>
  <c r="I26" i="8"/>
  <c r="H26" i="8"/>
  <c r="G26" i="8"/>
  <c r="K25" i="8"/>
  <c r="J25" i="8"/>
  <c r="I25" i="8"/>
  <c r="H25" i="8"/>
  <c r="G25" i="8"/>
  <c r="K24" i="8"/>
  <c r="J24" i="8"/>
  <c r="I24" i="8"/>
  <c r="H24" i="8"/>
  <c r="G24" i="8"/>
  <c r="K23" i="8"/>
  <c r="J23" i="8"/>
  <c r="I23" i="8"/>
  <c r="H23" i="8"/>
  <c r="G23" i="8"/>
  <c r="K27" i="7"/>
  <c r="J27" i="7"/>
  <c r="I27" i="7"/>
  <c r="H27" i="7"/>
  <c r="G27" i="7"/>
  <c r="K26" i="7"/>
  <c r="J26" i="7"/>
  <c r="I26" i="7"/>
  <c r="H26" i="7"/>
  <c r="G26" i="7"/>
  <c r="K25" i="7"/>
  <c r="J25" i="7"/>
  <c r="I25" i="7"/>
  <c r="H25" i="7"/>
  <c r="G25" i="7"/>
  <c r="K24" i="7"/>
  <c r="J24" i="7"/>
  <c r="I24" i="7"/>
  <c r="H24" i="7"/>
  <c r="G24" i="7"/>
  <c r="K23" i="7"/>
  <c r="J23" i="7"/>
  <c r="I23" i="7"/>
  <c r="H23" i="7"/>
  <c r="G23" i="7"/>
  <c r="K27" i="6"/>
  <c r="J27" i="6"/>
  <c r="I27" i="6"/>
  <c r="H27" i="6"/>
  <c r="G27" i="6"/>
  <c r="K26" i="6"/>
  <c r="J26" i="6"/>
  <c r="I26" i="6"/>
  <c r="H26" i="6"/>
  <c r="G26" i="6"/>
  <c r="K25" i="6"/>
  <c r="J25" i="6"/>
  <c r="I25" i="6"/>
  <c r="H25" i="6"/>
  <c r="G25" i="6"/>
  <c r="K24" i="6"/>
  <c r="J24" i="6"/>
  <c r="I24" i="6"/>
  <c r="H24" i="6"/>
  <c r="K23" i="6"/>
  <c r="J23" i="6"/>
  <c r="I23" i="6"/>
  <c r="H23" i="6"/>
  <c r="G23" i="6"/>
  <c r="K27" i="5"/>
  <c r="J27" i="5"/>
  <c r="I27" i="5"/>
  <c r="H27" i="5"/>
  <c r="G27" i="5"/>
  <c r="F27" i="5"/>
  <c r="K26" i="5"/>
  <c r="J26" i="5"/>
  <c r="I26" i="5"/>
  <c r="H26" i="5"/>
  <c r="G26" i="5"/>
  <c r="K25" i="5"/>
  <c r="J25" i="5"/>
  <c r="I25" i="5"/>
  <c r="H25" i="5"/>
  <c r="G25" i="5"/>
  <c r="K24" i="5"/>
  <c r="J24" i="5"/>
  <c r="I24" i="5"/>
  <c r="I28" i="5" s="1"/>
  <c r="H24" i="5"/>
  <c r="H28" i="5" s="1"/>
  <c r="G24" i="5"/>
  <c r="K23" i="5"/>
  <c r="K28" i="5" s="1"/>
  <c r="J23" i="5"/>
  <c r="J28" i="5" s="1"/>
  <c r="I23" i="5"/>
  <c r="H23" i="5"/>
  <c r="G23" i="5"/>
  <c r="G28" i="5" s="1"/>
  <c r="F23" i="5"/>
  <c r="K27" i="4"/>
  <c r="J27" i="4"/>
  <c r="I27" i="4"/>
  <c r="H27" i="4"/>
  <c r="G27" i="4"/>
  <c r="F27" i="4"/>
  <c r="K26" i="4"/>
  <c r="J26" i="4"/>
  <c r="I26" i="4"/>
  <c r="H26" i="4"/>
  <c r="G26" i="4"/>
  <c r="K25" i="4"/>
  <c r="J25" i="4"/>
  <c r="I25" i="4"/>
  <c r="H25" i="4"/>
  <c r="G25" i="4"/>
  <c r="F25" i="4"/>
  <c r="K24" i="4"/>
  <c r="J24" i="4"/>
  <c r="I24" i="4"/>
  <c r="H24" i="4"/>
  <c r="H28" i="4" s="1"/>
  <c r="G24" i="4"/>
  <c r="F24" i="4"/>
  <c r="K23" i="4"/>
  <c r="K28" i="4" s="1"/>
  <c r="J23" i="4"/>
  <c r="J28" i="4" s="1"/>
  <c r="I23" i="4"/>
  <c r="I28" i="4" s="1"/>
  <c r="H23" i="4"/>
  <c r="G23" i="4"/>
  <c r="G28" i="4" s="1"/>
  <c r="F23" i="4"/>
  <c r="G27" i="1"/>
  <c r="H27" i="1"/>
  <c r="I27" i="1"/>
  <c r="J27" i="1"/>
  <c r="K27" i="1"/>
  <c r="G26" i="1"/>
  <c r="J26" i="1"/>
  <c r="K26" i="1"/>
  <c r="H25" i="1"/>
  <c r="I25" i="1"/>
  <c r="K24" i="1"/>
  <c r="H24" i="1"/>
  <c r="I24" i="1"/>
  <c r="J24" i="1"/>
  <c r="J23" i="1"/>
  <c r="K23" i="1"/>
  <c r="M17" i="1"/>
  <c r="I8" i="1"/>
  <c r="I9" i="1"/>
  <c r="I12" i="1"/>
  <c r="I13" i="1"/>
  <c r="I16" i="1"/>
  <c r="F27" i="1" s="1"/>
  <c r="E39" i="13" l="1"/>
  <c r="E42" i="13" s="1"/>
  <c r="N17" i="1"/>
  <c r="I11" i="1"/>
  <c r="F26" i="1" s="1"/>
  <c r="I6" i="1"/>
  <c r="F24" i="1" s="1"/>
  <c r="J17" i="1"/>
  <c r="L17" i="1"/>
  <c r="K17" i="1"/>
  <c r="G28" i="11"/>
  <c r="F24" i="11"/>
  <c r="F25" i="11"/>
  <c r="K28" i="11"/>
  <c r="F24" i="10"/>
  <c r="F24" i="9"/>
  <c r="G28" i="9"/>
  <c r="K28" i="9"/>
  <c r="F24" i="8"/>
  <c r="F25" i="8"/>
  <c r="J28" i="8"/>
  <c r="H28" i="8"/>
  <c r="F26" i="7"/>
  <c r="F24" i="7"/>
  <c r="F25" i="7"/>
  <c r="H28" i="11"/>
  <c r="I28" i="11"/>
  <c r="F26" i="11"/>
  <c r="J28" i="11"/>
  <c r="I17" i="11"/>
  <c r="I28" i="10"/>
  <c r="H28" i="10"/>
  <c r="G23" i="1"/>
  <c r="J28" i="10"/>
  <c r="F25" i="10"/>
  <c r="F26" i="10"/>
  <c r="G28" i="10"/>
  <c r="K28" i="10"/>
  <c r="I17" i="10"/>
  <c r="H28" i="9"/>
  <c r="F26" i="9"/>
  <c r="J28" i="9"/>
  <c r="I28" i="9"/>
  <c r="I17" i="9"/>
  <c r="G28" i="8"/>
  <c r="K28" i="8"/>
  <c r="I17" i="8"/>
  <c r="I28" i="8"/>
  <c r="F26" i="8"/>
  <c r="H28" i="7"/>
  <c r="I17" i="7"/>
  <c r="J28" i="7"/>
  <c r="I28" i="7"/>
  <c r="G28" i="7"/>
  <c r="K28" i="7"/>
  <c r="F26" i="6"/>
  <c r="F25" i="6"/>
  <c r="I17" i="6"/>
  <c r="J28" i="6"/>
  <c r="H28" i="6"/>
  <c r="G28" i="6"/>
  <c r="K28" i="6"/>
  <c r="I28" i="6"/>
  <c r="F23" i="11"/>
  <c r="F28" i="9"/>
  <c r="F23" i="6"/>
  <c r="F28" i="5"/>
  <c r="F28" i="4"/>
  <c r="F28" i="13"/>
  <c r="I5" i="1"/>
  <c r="D37" i="13"/>
  <c r="F35" i="13"/>
  <c r="F37" i="13" s="1"/>
  <c r="F38" i="13"/>
  <c r="F39" i="13" s="1"/>
  <c r="D39" i="13"/>
  <c r="D41" i="13"/>
  <c r="F40" i="13"/>
  <c r="F41" i="13" s="1"/>
  <c r="G28" i="13"/>
  <c r="H28" i="13"/>
  <c r="E38" i="8"/>
  <c r="E38" i="9"/>
  <c r="E40" i="8"/>
  <c r="E38" i="7"/>
  <c r="D40" i="6"/>
  <c r="F28" i="11" l="1"/>
  <c r="F28" i="10"/>
  <c r="F28" i="8"/>
  <c r="F28" i="7"/>
  <c r="F28" i="6"/>
  <c r="I17" i="1"/>
  <c r="F23" i="1"/>
  <c r="D42" i="13"/>
  <c r="F42" i="13"/>
  <c r="G28" i="1" l="1"/>
  <c r="H28" i="1"/>
  <c r="I28" i="1"/>
  <c r="J28" i="1"/>
  <c r="K28" i="1"/>
  <c r="F28" i="1"/>
  <c r="D38" i="1"/>
  <c r="D38" i="7"/>
  <c r="D38" i="6"/>
  <c r="D38" i="8" l="1"/>
  <c r="D38" i="9"/>
  <c r="E40" i="11" l="1"/>
  <c r="E41" i="11" s="1"/>
  <c r="D40" i="11"/>
  <c r="D41" i="11" s="1"/>
  <c r="E38" i="11"/>
  <c r="E39" i="11" s="1"/>
  <c r="D38" i="11"/>
  <c r="E36" i="11"/>
  <c r="D36" i="11"/>
  <c r="E35" i="11"/>
  <c r="D35" i="11"/>
  <c r="E40" i="10"/>
  <c r="E41" i="10" s="1"/>
  <c r="D40" i="10"/>
  <c r="D41" i="10" s="1"/>
  <c r="E38" i="10"/>
  <c r="E39" i="10" s="1"/>
  <c r="D38" i="10"/>
  <c r="F38" i="10" s="1"/>
  <c r="F39" i="10" s="1"/>
  <c r="E36" i="10"/>
  <c r="D36" i="10"/>
  <c r="E35" i="10"/>
  <c r="D35" i="10"/>
  <c r="E40" i="9"/>
  <c r="E41" i="9" s="1"/>
  <c r="D40" i="9"/>
  <c r="D41" i="9" s="1"/>
  <c r="E39" i="9"/>
  <c r="D39" i="9"/>
  <c r="F38" i="9"/>
  <c r="F39" i="9" s="1"/>
  <c r="E36" i="9"/>
  <c r="D36" i="9"/>
  <c r="E35" i="9"/>
  <c r="D35" i="9"/>
  <c r="E41" i="8"/>
  <c r="D40" i="8"/>
  <c r="D41" i="8" s="1"/>
  <c r="E39" i="8"/>
  <c r="D39" i="8"/>
  <c r="E36" i="8"/>
  <c r="D36" i="8"/>
  <c r="E35" i="8"/>
  <c r="D35" i="8"/>
  <c r="E40" i="7"/>
  <c r="E41" i="7" s="1"/>
  <c r="D40" i="7"/>
  <c r="D41" i="7" s="1"/>
  <c r="F38" i="7"/>
  <c r="F39" i="7" s="1"/>
  <c r="E39" i="7"/>
  <c r="D39" i="7"/>
  <c r="E36" i="7"/>
  <c r="D36" i="7"/>
  <c r="E35" i="7"/>
  <c r="D35" i="7"/>
  <c r="E40" i="6"/>
  <c r="E41" i="6" s="1"/>
  <c r="D41" i="6"/>
  <c r="D39" i="6"/>
  <c r="F38" i="6"/>
  <c r="F39" i="6" s="1"/>
  <c r="E39" i="6"/>
  <c r="E42" i="6" s="1"/>
  <c r="E36" i="6"/>
  <c r="D36" i="6"/>
  <c r="E35" i="6"/>
  <c r="E40" i="5"/>
  <c r="E41" i="5" s="1"/>
  <c r="D40" i="5"/>
  <c r="D41" i="5" s="1"/>
  <c r="D39" i="5"/>
  <c r="E39" i="5"/>
  <c r="E42" i="5" s="1"/>
  <c r="D38" i="5"/>
  <c r="F38" i="5" s="1"/>
  <c r="F39" i="5" s="1"/>
  <c r="E36" i="5"/>
  <c r="D36" i="5"/>
  <c r="E35" i="5"/>
  <c r="D35" i="5"/>
  <c r="D37" i="5" s="1"/>
  <c r="E40" i="4"/>
  <c r="E41" i="4" s="1"/>
  <c r="D40" i="4"/>
  <c r="D41" i="4" s="1"/>
  <c r="E39" i="4"/>
  <c r="E42" i="4" s="1"/>
  <c r="D38" i="4"/>
  <c r="D39" i="4" s="1"/>
  <c r="E36" i="4"/>
  <c r="D36" i="4"/>
  <c r="F36" i="4" s="1"/>
  <c r="E35" i="4"/>
  <c r="D35" i="4"/>
  <c r="D37" i="4" s="1"/>
  <c r="E40" i="1"/>
  <c r="E41" i="1" s="1"/>
  <c r="D40" i="1"/>
  <c r="F40" i="1" s="1"/>
  <c r="F41" i="1" s="1"/>
  <c r="D39" i="1"/>
  <c r="E39" i="1"/>
  <c r="E36" i="1"/>
  <c r="D36" i="1"/>
  <c r="E35" i="1"/>
  <c r="D35" i="1"/>
  <c r="E42" i="11" l="1"/>
  <c r="F38" i="11"/>
  <c r="F39" i="11" s="1"/>
  <c r="E42" i="9"/>
  <c r="F36" i="7"/>
  <c r="D39" i="11"/>
  <c r="D37" i="10"/>
  <c r="E37" i="10"/>
  <c r="E42" i="10"/>
  <c r="F36" i="8"/>
  <c r="D37" i="6"/>
  <c r="D42" i="6" s="1"/>
  <c r="F36" i="11"/>
  <c r="D37" i="11"/>
  <c r="E37" i="11"/>
  <c r="F36" i="10"/>
  <c r="F36" i="9"/>
  <c r="D37" i="9"/>
  <c r="D42" i="9" s="1"/>
  <c r="E37" i="9"/>
  <c r="D37" i="8"/>
  <c r="D42" i="8" s="1"/>
  <c r="E42" i="8"/>
  <c r="D37" i="7"/>
  <c r="D42" i="7" s="1"/>
  <c r="E42" i="7"/>
  <c r="E37" i="6"/>
  <c r="F36" i="6"/>
  <c r="D42" i="5"/>
  <c r="E37" i="5"/>
  <c r="F36" i="5"/>
  <c r="D42" i="4"/>
  <c r="F38" i="4"/>
  <c r="F39" i="4" s="1"/>
  <c r="E37" i="4"/>
  <c r="E42" i="1"/>
  <c r="D41" i="1"/>
  <c r="F35" i="1"/>
  <c r="F36" i="1"/>
  <c r="E37" i="7"/>
  <c r="D39" i="10"/>
  <c r="F38" i="8"/>
  <c r="F39" i="8" s="1"/>
  <c r="D37" i="1"/>
  <c r="F38" i="1"/>
  <c r="F39" i="1" s="1"/>
  <c r="E37" i="1"/>
  <c r="E37" i="8"/>
  <c r="F40" i="11"/>
  <c r="F41" i="11" s="1"/>
  <c r="F35" i="11"/>
  <c r="F40" i="10"/>
  <c r="F41" i="10" s="1"/>
  <c r="F35" i="10"/>
  <c r="F35" i="9"/>
  <c r="F40" i="9"/>
  <c r="F41" i="9" s="1"/>
  <c r="F40" i="8"/>
  <c r="F41" i="8" s="1"/>
  <c r="F35" i="8"/>
  <c r="F37" i="8" s="1"/>
  <c r="F40" i="7"/>
  <c r="F41" i="7" s="1"/>
  <c r="F35" i="7"/>
  <c r="F37" i="7" s="1"/>
  <c r="F40" i="6"/>
  <c r="F41" i="6" s="1"/>
  <c r="F35" i="6"/>
  <c r="F37" i="6" s="1"/>
  <c r="F42" i="6" s="1"/>
  <c r="F40" i="5"/>
  <c r="F41" i="5" s="1"/>
  <c r="F35" i="5"/>
  <c r="F37" i="5" s="1"/>
  <c r="F42" i="5" s="1"/>
  <c r="F40" i="4"/>
  <c r="F41" i="4" s="1"/>
  <c r="F35" i="4"/>
  <c r="F37" i="4" s="1"/>
  <c r="D42" i="11" l="1"/>
  <c r="F37" i="11"/>
  <c r="F42" i="11" s="1"/>
  <c r="F37" i="10"/>
  <c r="D42" i="10"/>
  <c r="F42" i="8"/>
  <c r="F37" i="9"/>
  <c r="F42" i="9" s="1"/>
  <c r="F42" i="7"/>
  <c r="F37" i="1"/>
  <c r="F42" i="1" s="1"/>
  <c r="F42" i="4"/>
  <c r="D42" i="1"/>
  <c r="F42" i="10"/>
</calcChain>
</file>

<file path=xl/sharedStrings.xml><?xml version="1.0" encoding="utf-8"?>
<sst xmlns="http://schemas.openxmlformats.org/spreadsheetml/2006/main" count="2027" uniqueCount="199">
  <si>
    <t>Specifický cíl SCLLD</t>
  </si>
  <si>
    <t>Opatření SCLLD</t>
  </si>
  <si>
    <t>IDENTIFIKACE programu</t>
  </si>
  <si>
    <t>PLÁN FINANCOVÁNÍ (způsobilé výdaje v tis. Kč)</t>
  </si>
  <si>
    <t>Program</t>
  </si>
  <si>
    <t xml:space="preserve">Financování podle jednotlivých specifických cílů a opatření (příp. podopatření) SCLLD v jednotlivých letech </t>
  </si>
  <si>
    <t>Programový rámec</t>
  </si>
  <si>
    <t>PR IROP</t>
  </si>
  <si>
    <t>PR ZAM</t>
  </si>
  <si>
    <t>PR PRV</t>
  </si>
  <si>
    <t>PR ŽP</t>
  </si>
  <si>
    <t>Financování SCLLD v jednotlivých letech podle specifických cílů operačních programů /operace EZFRV (PRV)</t>
  </si>
  <si>
    <t>Celkové způsobilé výdaje (CZV)</t>
  </si>
  <si>
    <t>Příspěvek Unie (a)</t>
  </si>
  <si>
    <t>Národní veřejné zdroje 
(SR, SF)
(b)</t>
  </si>
  <si>
    <t>Národní soukromé zdroje
(d)</t>
  </si>
  <si>
    <t>Specifický cíl OP/
Operace PRV</t>
  </si>
  <si>
    <t>Investiční priorita OP/
Prioritní oblast</t>
  </si>
  <si>
    <t>Prioritní osa OP/
Priorita Unie</t>
  </si>
  <si>
    <t>Z toho 
Podpora</t>
  </si>
  <si>
    <t>Z toho 
Vlastní zdroje příjemce</t>
  </si>
  <si>
    <t>Podopatření SCLLD</t>
  </si>
  <si>
    <t>Národní veřejné zdroje 
(kraj, obec, jiné)
(c)</t>
  </si>
  <si>
    <t>Indikátory podle jednotlivých specifických cílů a opatření (příp. podopatření) SCLLD</t>
  </si>
  <si>
    <t>Identifikace indikátorů</t>
  </si>
  <si>
    <t>Hodnoty indikátorů</t>
  </si>
  <si>
    <t>Kód NČI2014+</t>
  </si>
  <si>
    <t>Název indikátoru</t>
  </si>
  <si>
    <t>Měrná jednotka</t>
  </si>
  <si>
    <t>Výchozí hodnota</t>
  </si>
  <si>
    <t>Datum výchozí hodnoty</t>
  </si>
  <si>
    <t>Cílová hodnota</t>
  </si>
  <si>
    <t>Datum cílové hodnoty</t>
  </si>
  <si>
    <t>Milník 31. 12.2018  (je-li ŘO vyžadován)</t>
  </si>
  <si>
    <t>Typ indikátoru (výstup/
výsledek)</t>
  </si>
  <si>
    <t>Nezpůsobilé výdaje 
(v tis. Kč)</t>
  </si>
  <si>
    <t>Odůvodnění, jakým způsobem byly hodnoty stanoveny</t>
  </si>
  <si>
    <t>Zvýšit ekologickou stabilitu krajiny a zlepšit kvalitu prostředí v sídlech</t>
  </si>
  <si>
    <t>Posílení ekologické stability přírody a krajiny</t>
  </si>
  <si>
    <t>Zvýšit dostupnost a kvalitu výuky</t>
  </si>
  <si>
    <t>Budování kapacit MŠ a ZŠ a jejich modernizace</t>
  </si>
  <si>
    <t>Snížení nezaměstnanosti a zvýšení uplatnitelnosti na trhu práce</t>
  </si>
  <si>
    <t>Vytváření nových pracovních příležitostí na lokální úrovni - sociální podnikání</t>
  </si>
  <si>
    <t xml:space="preserve">Programy na zvyšování zaměstnatelnosti </t>
  </si>
  <si>
    <t>Podpora péče o děti zaměstnaných rodičů</t>
  </si>
  <si>
    <t>Zkvalitnit síť místních komunikací, zvýšit bezpečnost v dopravě a navýšit podíl cyklodopravy</t>
  </si>
  <si>
    <t>Zvýšení bezpečnosti dopravy a podpora cyklodopravy</t>
  </si>
  <si>
    <t>Zvýšit konkurenceschopnost podnikatelského sektoru</t>
  </si>
  <si>
    <t>Vybavení zemědělskou technikou</t>
  </si>
  <si>
    <t>Podpora zpracování zemědělské produkce</t>
  </si>
  <si>
    <t>Podpora začínajících podnikatelů</t>
  </si>
  <si>
    <t xml:space="preserve">Zvýšit turistickou atraktivitu Podřipska </t>
  </si>
  <si>
    <t>Budování infrastruktury pro aktivní trávení volného času v lesích</t>
  </si>
  <si>
    <t>Podpora podnikatelů v oblasti cestovního ruchu</t>
  </si>
  <si>
    <t>Spolupráce a přenos příkladů dobré praxe</t>
  </si>
  <si>
    <t>Celkem</t>
  </si>
  <si>
    <t>-</t>
  </si>
  <si>
    <t>OPŽP</t>
  </si>
  <si>
    <t>PO 4</t>
  </si>
  <si>
    <t>IP 1</t>
  </si>
  <si>
    <t>4.3.</t>
  </si>
  <si>
    <t>IROP</t>
  </si>
  <si>
    <t>IP 9d</t>
  </si>
  <si>
    <t>4.1.</t>
  </si>
  <si>
    <t>OPZ</t>
  </si>
  <si>
    <t>PO 2</t>
  </si>
  <si>
    <t>IP 3</t>
  </si>
  <si>
    <t>2.3.</t>
  </si>
  <si>
    <t>PRV</t>
  </si>
  <si>
    <t>P 6</t>
  </si>
  <si>
    <t>PO 6B</t>
  </si>
  <si>
    <t>Počet lokalit, kde byly posíleny ekologické funkce krajiny</t>
  </si>
  <si>
    <t>lokalita</t>
  </si>
  <si>
    <t>výsledek</t>
  </si>
  <si>
    <t>Plocha stanovišť, které jsou podporovány s cílem zlepšit jejich stav zachování</t>
  </si>
  <si>
    <t>ha</t>
  </si>
  <si>
    <t>výstup</t>
  </si>
  <si>
    <t>5 00 20</t>
  </si>
  <si>
    <t>Podíl tříletých dětí umístěných v předškolním zařízení</t>
  </si>
  <si>
    <t>%</t>
  </si>
  <si>
    <t>osoby</t>
  </si>
  <si>
    <t>N/A</t>
  </si>
  <si>
    <t>5 00 00</t>
  </si>
  <si>
    <t>Počet podpořených vzdělávacích zařízení</t>
  </si>
  <si>
    <t>zařízení</t>
  </si>
  <si>
    <t>5 00 01</t>
  </si>
  <si>
    <t>Kapacita podporovaných zařízení péče o děti nebo vzdělávacích zařízení</t>
  </si>
  <si>
    <t>5 00 30</t>
  </si>
  <si>
    <t>Podíl osob předčasně opouštějících vzdělávací systém</t>
  </si>
  <si>
    <t>7 51 20</t>
  </si>
  <si>
    <t>Podíl veřejné osobní dopravy na celkových výkonech v osobní dopravě</t>
  </si>
  <si>
    <t>7 50 01</t>
  </si>
  <si>
    <t>Počet realizací vedoucí ke zvýšení bezpečnosti v dopravě</t>
  </si>
  <si>
    <t>realizace</t>
  </si>
  <si>
    <t xml:space="preserve">7 63 10 </t>
  </si>
  <si>
    <t>Podíl cyklistiky na přepravních výkonech</t>
  </si>
  <si>
    <t>7 61 00</t>
  </si>
  <si>
    <t>Délka nově vybudovaných cyklostezek a cyklotras</t>
  </si>
  <si>
    <t>km</t>
  </si>
  <si>
    <t>P 2</t>
  </si>
  <si>
    <t>PO 2A</t>
  </si>
  <si>
    <t>Počet podpořených podniků/příjemců</t>
  </si>
  <si>
    <t>příjemci</t>
  </si>
  <si>
    <t>Pracovní místa vytvořená v rámci podpořených projektů (Leader)</t>
  </si>
  <si>
    <t>prac. místa</t>
  </si>
  <si>
    <t>P 3</t>
  </si>
  <si>
    <t>PO 3A</t>
  </si>
  <si>
    <t>PO 6A</t>
  </si>
  <si>
    <t>P 4</t>
  </si>
  <si>
    <t>PO 4A</t>
  </si>
  <si>
    <t>Počet podpořených operací (akcí)</t>
  </si>
  <si>
    <t>akce</t>
  </si>
  <si>
    <t xml:space="preserve">Celková plocha </t>
  </si>
  <si>
    <t>Snížit nezaměstnanost a zvýšit uplatnitelnost na trhu práce</t>
  </si>
  <si>
    <t>Celkový počet účastníků</t>
  </si>
  <si>
    <t>Počet sociálních podniků vzniklých díky podpoře</t>
  </si>
  <si>
    <t>organizace</t>
  </si>
  <si>
    <t>Účastníci zaměstnaní po ukončení své účasti, včetně OSVČ</t>
  </si>
  <si>
    <t>Programy na podporu zaměstnatelnosti</t>
  </si>
  <si>
    <t>Znevýhodnění účastníci, kteří po ukončení své účasti hledají zaměstnání, jsou v procesu vzdělávání/odborné přípravy, rozšiřují si kvalifikaci nebo jsou zaměstnaní, a to i OSVČ</t>
  </si>
  <si>
    <t>Počet osob využívajících zařízení péče o děti předškolního věku</t>
  </si>
  <si>
    <t>Podpora podnikatelů v cestovním ruchu</t>
  </si>
  <si>
    <t>Fond</t>
  </si>
  <si>
    <t>Příspěvek Unie (tis. Kč)</t>
  </si>
  <si>
    <t>Národní spolufinancování (tis. Kč)</t>
  </si>
  <si>
    <t>Podpora
(v tis. Kč)</t>
  </si>
  <si>
    <t>EFRR</t>
  </si>
  <si>
    <t>ESF</t>
  </si>
  <si>
    <t>EZFRV</t>
  </si>
  <si>
    <t xml:space="preserve">Financování podle programů a ESI fondů (Podpora v tisících Kč) 
</t>
  </si>
  <si>
    <t xml:space="preserve">Pozn.: Tabulka se generuje automaticky v MS2014+ z údajů vyplněných v tabulce e). </t>
  </si>
  <si>
    <t>19.2.1</t>
  </si>
  <si>
    <t>19.3.1</t>
  </si>
  <si>
    <t>2013</t>
  </si>
  <si>
    <t xml:space="preserve">Indikátor byl stanoven na základě zjišťování absorpční kapacity území. Je očekávána podpora vzniku 2 sociálních podniků na území MAS po dobu 24 měsíců, přičemž jeden sociální podnik zaměstná v průměru 6 
osob v průběhu 24 měsíců. U každého sociálního podniku je počítáno se třemi úvazky s průměrnými měsíčními náklady na jeden úvazek 27 tis. Kč a průměrnou dobou zaměstnání jedné osoby 12 měsíců. </t>
  </si>
  <si>
    <t xml:space="preserve">MAS předpokládá celkem 8 účastníků, kteří byli původně nezaměstnaní nebo neaktivní účastníci intervence z ESF, a kteří jsou po ukončení účasti v projektu (do doby čtyř týdnů od data ukončení účasti na projektu) zaměstnaní nebo OSVČ. MAS předpokládá i následné fungování obou podpořených sociálních podníků, přičemž každý podnik by měl po ukončení účasti v projektu i nadále zaměstnávat min. 3 nezaměstnané nebo neaktivní účastníky. U ostatních účastníků, kteří ukončili účast v projektu před jeho koncem je předpokládána třetinová úspěšnost, tzn. z celkových 12 účastníků je předpoklad pokračování 6 účastníku v zaměstnání v sociálních podnicích a 2 účastníků v jiném zaměstnání či jako OSVČ. </t>
  </si>
  <si>
    <t>Počet podpořených již existujících sociálních podniků</t>
  </si>
  <si>
    <t>Počet sociálních podniků vzniklých díky podpoře, které fungují i po ukončení podpory</t>
  </si>
  <si>
    <t>Účastníci, kteří získali kvalifikaci po ukončení své účasti</t>
  </si>
  <si>
    <t xml:space="preserve">Cílová hodnota vychází z indikátoru 6 00 00. Hodnota indikátoru byla stanovena s ohledem na podporované aktivity (zohledněno věcné zaměření a finanční rozsah) a předpokládaným charakteristikám místní CS (zpravidla znevýhodněné osoby). </t>
  </si>
  <si>
    <t>Účastníci zaměstnaní 6 měsíců po ukončení své účasti, včetně OSVČ</t>
  </si>
  <si>
    <t>Indikátor stanovuje počet původně nezaměstnaných nebo neaktivních účastníků intervence z ESF, kteří jsou 6 měsíců po ukončení své účasti v projektu zaměstnaní, nebo OSVČ. Cílová hodnota vychází z indikátoru 6 00 00. Vzhledem k předpokladu dlouhodobého fungování obou sociálních podniků i po ukončení podpory a předpokladu setrvání podpořených osob v sociálních podnicích se očekává zaměstnání 6 účastníků i 6 měsíců po ukončení své účasti.</t>
  </si>
  <si>
    <t>Účastníci ve věku nad 54 let zaměstnaní 6 měsíců po ukončení své účasti, včetně OSVČ</t>
  </si>
  <si>
    <t>Znevýhodnění účastníci zaměstnaní 6 měsíců po ukončení své účasti, včetně OSVČ</t>
  </si>
  <si>
    <t>Počet zaměstnavatelů, kteří podporují flexibilní formy práce</t>
  </si>
  <si>
    <t>podniky</t>
  </si>
  <si>
    <t>Počet osob pracujících  v rámci flexibilních forem práce</t>
  </si>
  <si>
    <t>Počet projektů, které zcela nebo zčásti provádějíí sociální partneři nebo nevládní organizace</t>
  </si>
  <si>
    <t>projekt</t>
  </si>
  <si>
    <t>Počet napsaných a zveřejněných analytických a strategických dokumentů (vč. evaluačních)</t>
  </si>
  <si>
    <t>dokumenty</t>
  </si>
  <si>
    <t>Činnost poradenského centra bude průběžně vyhodnocována, v závěru jeho aktivit bude zpracována evaluační zpráva, která bude zpřístupněna</t>
  </si>
  <si>
    <t>Průzkum zájmu, výstupy z jednání prac. skupin MAS, alokace na opatření - předpoklad 2 dětské kluby s kapacitou 30 dětí/zařízení, 3 zařízení pro příměstské tábory  s kapacitou 20 dětí/zařízení - což je kapacita 120 osob * 3 opakování (3 roky) * 0,5 (předpoklad opakování podpory u části CS + předpoklad sourozenců umístěných v zařízení u části CS)</t>
  </si>
  <si>
    <t>MAS neeviduje zájem o aktivitu "dětská skupina", aktivita není v programovém rámci OPZ plánována, stanovení cílové hodnoty tohoto indikátoru je tudíž nerelevantní</t>
  </si>
  <si>
    <t>Kapacita podporovaných zařízení péče o děti nebo vzdělávacích zařízení</t>
  </si>
  <si>
    <t>Počet podpořených zařízení péče o děti předškolního věku</t>
  </si>
  <si>
    <t>MAS neeviduje zvýšený zájem o aktivitu "dětská skupina", aktivita není v programovém rámci OPZ plánována, stanovení cílové hodnoty tohoto indikátoru je tudíž nerelevantní</t>
  </si>
  <si>
    <t>Počet osob využívajících zařízení péče o děti ve věku do 3 let</t>
  </si>
  <si>
    <t>Z průzkumu absorpční kapacity území vyplývá, že nebyl zaregistrován zájem o realizaci projektu ze strany organizace se statutem "sociální podnik"</t>
  </si>
  <si>
    <t xml:space="preserve">Cílová hodnota vychází z indikátoru 6 00 00. V rámci sociálních podniků bude podporováno vzdělávání všech osob z CS zapojených do projektu, proto je předpokládán počet 10 účastníků, kteří získají kvalifikaci po ukončení své účasti. U zbytku z celkového počtu účastníku je zohledněno riziko nedokončení procesu získávání kvalifikace či neúspěšnost při získávání kvalifikace. </t>
  </si>
  <si>
    <t>MAS předpokládá podporu podniků, které mají potenciál dlouhodoběho fungování i bez podpory MAS, proto je počet sociálních podniků vzniklých díky podpoře, které fungují i po ukončení podpory stanoven na hodnotě dva</t>
  </si>
  <si>
    <t xml:space="preserve">Hodnotu jsme určili v návaznosti na indikátor 6 00 00 a na základě konzultací se zástupci měst a organizací zabývající se touto problematikou. Indikátor vykazuje účastníky intervence ESF, kteří získali potvrzení o kvalifikaci po ukončení účasti na ESF projektu. Hodnota indikátoru byla tedy stanovena na základě vlastního šetření MAS a na základě již realizovaných projektů v území v rámci OPLZZ (Nejsem na to sama, První krok, Cesta dlouhodobě evidovaného uchazeče k zaměstnání). MAS zjistila průměrnou podporu na jednoho účastníka vzdělávacího kurzu v rámci realizovaných projektů v území. Tato průměrná podpora byla porovnána s možnostmi alokace na dané opatření. V návaznosti na plánovanou dlouhodbou a komplexní podporu osobám cílových skupin a s ohledem na šíři definovaných cílových skupin se předpokládá získání kvalifikace u 60 účastníků. </t>
  </si>
  <si>
    <t>Způsob výpočtu: hodnota vychází z počtu účastníků v In. 6 00 00 se zohledněním, že v území je vyšší nezaměstnanost a opatření budou spíše využívat osoby navracející se na trh práce či absolventy. Hodnota indikátoru je stanovena na základě vlastního šetření MAS a již realizovaných projektů v území v rámci OPLZZ (Nejsem na to sama, První krok, Cesta dlouhodobě evidovaného uchazeče k zaměstnání). Hodnota indikátoru je stanovena vzhledem k charakteristikám znevýhodněných účastníků na hodnotě 50 % hodnoty indikátoru 6 00 00.</t>
  </si>
  <si>
    <t>Způsob výpočtu: hodnota vychází z počtu účastníků v In. 6 00 00 a 6 29 00 se zohledněním, že v území je vyšší nezaměstnanost a opatření budou spíše využívat osoby navracející se na trh práce či absolventi. Hodnota indikátoru je stanovena především vzhledem k průzkumu absorpční kapacity území a na základě již realizovaných projektů v území v rámci OPLZZ (Nejsem na to sama, První krok, Cesta dlouhodobě evidovaného uchazeče k zaměstnání) a charakteristikám znevýhodněných účastníků na hodnotě 5.</t>
  </si>
  <si>
    <t>Hodnota indikátoru byla stanovena na základě průzkumu území s ohledem na absorpční kapacitu. Hodnota indikátoru stanovuje celkový počet účastníků, které v rámci projektu získaly jakoukoliv formu podpory, bez ohledu na počet poskytnutých podpor. Hodnota indikátoru byla stanovena na základě vlastního šetření potřeb území a na základě již realizovaných projektů v území v rámci OPLZZ (Nejsem na to sama, První krok, Cesta dlouhodobě evidovaného uchazeče k zaměstnání). Vzhledem k alokaci je plánován jeden projekt na dobu 3 let a předpokládá se podpora v rozsahu vyšší jak bagatelní podpory u 70 osob CS.</t>
  </si>
  <si>
    <t>V návaznosti na průzkum absorpční kapacity území a omezenou alokaci na opatření a posyktování komplexní podpory CS se předpokládá podpora jedné NNO, která bude realizovat tyto aktivity programového rámce OPZ</t>
  </si>
  <si>
    <t>Hodnota indikátoru vychází z hodnoty indikátoru č. 50105. Byla stanovena na základě znalosti místního prostředí nabyté během projektů  OPLZZ (Nejsem na to sama, První krok, Cesta dlouhodobě evidovaného uchazeče k zaměstnání).</t>
  </si>
  <si>
    <t>Byla stanovena na základě znalosti místního prostředí nabyté během projektů  OPLZZ (Nejsem na to sama, První krok, Cesta dlouhodobě evidovaného uchazeče k zaměstnání) a místního šetření MAS. Nabídka zaměstnavatelů z hlediska flexibilních forem práce je omezená, nabízí ji několik málo vybraných, vzhledem k podporovaným aktivitám, alokaci opatření je hodnota indikátoru stanovena na hodnotu 2</t>
  </si>
  <si>
    <t>Indikátor stanovuje počet původně nezaměstnaných nebo neaktivních znevýhodněných účastníků intervence z ESF, kteří jsou 6 měsíců po ukončení své účasti v projektu zaměstnaní, nebo OSVČ. Znevýhodněnými účastníky se rozumí účastnící žijící v domácnostech, jejichž žádný člen není zaměstnán, účastníci žijící v domácnostech, mezi jejímiž členy je pouze jedna dospělá osoba a jejichž členy jsou i vyživované děti, migranti, lidé, kteří jsou původem cizinci, menšiny (včetně marginalizovaných společenství, jako jsou Romové), osoby se zdravotním postižením a jiné znevýhodněné osoby. Stanovená hodnota vychází především z průzkumu struktury místní CS.</t>
  </si>
  <si>
    <t>Hodnotu jsme stanovili v návaznosti na indikátor 6 00 00. Způsob výpočtu: hodnota vychází z počtu účastníků v In. 6 00 00 se zohledněním, že v území je vyšší nezaměstnanost a opatření budou spíše
využívat osoby navracející se na trh práce či absolventi. Hodnota byla stanovena na základě vlastního šetření MAS a na základě již realizovaných projektů v území v rámci OPLZZ (Nejsem na to sama, První krok, Cesta dlouhodobě evidovaného uchazeče k zaměstnání). Vzhledem ke struktuře místní CS (dlouhodbě nezaměstnaní, s nízkou kvalifikací, absolventi, atp.) je úspěšnost aktivit z hlediska získání  zaměstnání stanovena kvalifikovým odhadem na 14 % (tedy 18 osob).</t>
  </si>
  <si>
    <t>Hodnota vychází z počtu účastníků v 6 27 00. Nejvyšší pravděpodonost zaměstnání 6 měsíců po ukončení účasti se předpokládá u osob, které byly zaměstnány ihned po ukončení účasti (indikátor 62700), především vzhledem k předpokládaným charakteristikým CS je hodnota tohoto indikátoru stanovena jako 50 % z hodnoty indikátoru 62700.</t>
  </si>
  <si>
    <t>Způsob výpočtu: hodnota vychází z počtu účastníků v in. č. 6 29 00. Hodnota indikátoru je stanovena především vzhledem k průzkumu absorpční kapacity území a na základě již realizovaných projektů v území v rámci OPLZZ (Nejsem na to sama, První krok, Cesta dlouhodobě evidovaného uchazeče k zaměstnání) a charakteristikám znevýhodněných účastníků na hodnotě 3.</t>
  </si>
  <si>
    <t xml:space="preserve">Hodnota vychází z hodnoty indikátoru 6 29 00. Indikátor stanovuje počet původně nezaměstnaných nebo neaktivních účastníků intervence z ESF starších 54 let, kteří jsou 6 měsíců po ukončení své účasti v projektu zaměstnaní, nebo OSVČ. Hodnota indikátoru je stanovena na základě vlastního šetření MAS a průzkumu struktury místní CS. </t>
  </si>
  <si>
    <t>Vzhledem k alokace na opatření a výsledkům místního šetření absorpční kapacity je hodnota indikátora stanovena na 120 osob. Předpokladem je vznik 2 dětských klubů s kapacitou 30 dětí/zařízení a 3 zařízení pro příměstské tábory s kapacitou 20 dětí/zařízení.</t>
  </si>
  <si>
    <t>Celkové veřejné výdaje</t>
  </si>
  <si>
    <t>Hodnota indikátoru byla stanovena na základě indikativní alokace stanovené MZe přepočtené na EUR.</t>
  </si>
  <si>
    <t>EUR</t>
  </si>
  <si>
    <t>Hodnoty vycházejí z šetření MAS v daném území. Na území MAS působí 15 základních škol a 17 mateřských škol. V území projevily zájem o dotaci 2 mateřské školy - Horní Beřkovice (navýšení kapacity o 10 dětí) a Židovice (vytvoření kapacity 20 dětí). V území projevily zájem o dotaci 2 základní školy - Hoštka (s kapacitou 240 žáků) a Horní Beřkovice (s kapacitou 252 žáků). Předpokládaná hodnota indikátoru Počet podpořených vzdělávacích zařízení je tedy stanovena na hodnotě 4. Hodnota milníku činní 2 školy, protože pouze Hoštka a Židovice mají připravené projektové dokumentace. Při stanovené alokaci činí průměrná cena za rekonstrukci školního (vzdělávacího) zařízení 4,6 mil. Kč, což je lehce nad stanovenými orientačními průměrnými náklady na jednotku indikátoru. Zvýšená cena za jednotku indikátoru je způsobena zásadními stavebními úpravami školy v Hoštce a budováním nové mateřské školy v Židovicích. Ceny byly stanoveny v souladu s pravidly IROP dle aktuálních ceníků stavebních prací a zkušeností projektantů s obdobnými zakázkami.</t>
  </si>
  <si>
    <t>Hodnoty vycházejí z šetření MAS v daném území. Na území MAS působí 15 základních škol a 17 mateřských škol. V území projevily zájem o dotaci 2 mateřské školy - Horní Beřkovice (s kapacitou 50 dětí a jejím navýšením o 10 dětí) a Židovice (vytvoření kapacity 20 dětí). V území projevily zájem o dotaci 2 základní školy - Hoštka (rekonstrukce 5 učeben o celkové kapacitě 134 žáků) a Horní Beřkovice (vytvoření dvou učeben o celkové kapacitě 60 dětí). Předpokládaná hodnota indikátoru Kapacita podporovaných zařízení péče o děti nebo vzdělávacích zařízení je tedy stanovena na hodnotě 274, kdy kapacita podporovaných základních škol je 194 dětí a kapacita podporovaných mateřských škol je 80 dětí. Hodnota milníku činní 154 dětí, kdy kapacita podporovaných základních škol je 134 dětí a kapacita podporovaných dětí je 20 dětí, protože pouze Hoštka a Židovice mají připravené projektové dokumentace.</t>
  </si>
  <si>
    <t>Převzetí celostátních hodnot z MI pro IROP</t>
  </si>
  <si>
    <t>Hodnoty stanovilo MŽP</t>
  </si>
  <si>
    <t>V území projevilo zájem o dotaci město Roudnice nad Labem. Vzhledem k omezeným finančním alokacím byl stanoven indikátor na základě zkušeností zpracovatele SCLLD s projekty podobného typu realizovanými v našem území (Židovice, Hrobce, Roudnice nad Labem). Byla vypočtena průměrná cena 1 km cyklostezky, která činní 2,5 mil. Kč. Alokace činní 5 mil. Kč, proto je hodnota indikátoru nastavena 2 km.</t>
  </si>
  <si>
    <t>Vzhledem k předpokládané velikosti projektů není uvažováno s vytvořením pracovního místa.</t>
  </si>
  <si>
    <t>Vzhledem k výši alokace na dané opatření a nastavení maximální výše způsobilých výdajů jsou uvažovány dva projekty, přičemž každý musí vytvořit alespoň jedno pracovní místo.</t>
  </si>
  <si>
    <t>Smyslem tohoto opatření je plošná podpora ekonomické aktivity obyvatelstva, kdy budou upřednostňováni začínající podnikatelé s historií podnikání do 2 let. Hodnota indikátoru je proto pro vyšší počet menších projektů s max. dotací 233 tis. Kč.</t>
  </si>
  <si>
    <t>Vzhledem ke skutečnosti, že budou upřednostňováni žadatelé s historií podnikání kratší než dva roky, bude se dle metodiky pro tvorbu pracovních míst jednat o nově vytvořená pracovní místa.</t>
  </si>
  <si>
    <t>Smyslem tohoto opatření je cílená podpora podnikatelů v cestovním ruchu, kdy bude vybrán nejkvalitnější projekt, který bude mít nejpozitivnější vliv na návštěvnost regionu.</t>
  </si>
  <si>
    <t>Bude vybrán projekt, který vytvoří minimálně jedno pracovní místo.</t>
  </si>
  <si>
    <t>V rámci tohoto opatření budou podpořeny pouze lesy, které mají vysoký potenciál pro rozvoj cestovního ruchu. Těchto lesů je omezené množství, proto je uvažováno pouze s jedním projektem.</t>
  </si>
  <si>
    <t>Je uvažováno s průměrnými náklady na 1 km cesty 400 tis. Kč. Při dané alokaci vychází hodnota indikátoru 2,5 ha (10 km lesních cest o šíři 2,5 metru).</t>
  </si>
  <si>
    <t>Hodnota indikátoru je nastavena podle finanční alokace pro dané opatření, kdy je uvažována průměrná dotace na jednoho žadatele 600 tis. Kč.</t>
  </si>
  <si>
    <t>Hodnoty vycházejí z šetření MAS v daném území. Cílová hodnota po ukončení realizace projektu je 7 realizací vedoucích ke zvýšení bezpečnosti v dopravě. MAS eviduje zájem sedmi obcí o vybudování/rekonstrukci chodníků (Hoštka, Libkovice pod Řípem, Hrobce, Vražkov, Straškov - Vodochody, Bříza, Židovice). Předmětem pořízení bude ve všech sedmi případech chodník. Náklady projektů se pohybují od 1,2 mil. Kč do 5,27 mil. Kč. Při dané alokaci činní průměrné náklady na jednotku indikátoru 3,9 mil. Kč. Šest ze sedmi obcí má již připravenou projektovou dokumentaci, proto je milník stanoven na hodnotě 6.</t>
  </si>
  <si>
    <t>MAS neplánuje aktivity týkající se psaní a zveřejňování analytických a strategických dokumentů.</t>
  </si>
  <si>
    <t>Předpokládáme, že 2 pečující osoby nad 54 let budou zaměstnány po ukončení své účasti.</t>
  </si>
  <si>
    <t>Předpokládáme, že kvalifikaci získá 10 pečujících osob.</t>
  </si>
  <si>
    <t>Předpokládáme, že po ukončení bude zaměstnáno 8 pečujících osob.</t>
  </si>
  <si>
    <t>Předpokládáme, že po ukončení budou zaměstnány nebo budou hledat zaměstnání nebo budou v procesu vzdělávání 3 pečující osoby.</t>
  </si>
  <si>
    <t>Na základě předchozích zkušeností žadatelů s projekty a konzultací s odborníky předpokládáme, že 1 pečující osoba bude zaměstnána i po 6 měsících od ukončení projektu.</t>
  </si>
  <si>
    <t>Předpokládáme, že 6 měsíců po ukončení bude zaměstnáno 7 pečujících osob.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</si>
</sst>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b/>
      <sz val="7"/>
      <color theme="1"/>
      <name val="Arial"/>
      <family val="2"/>
      <charset val="238"/>
    </font>
    <font>
      <b/>
      <sz val="8"/>
      <color theme="1"/>
      <name val="Arial"/>
      <family val="2"/>
      <charset val="238"/>
    </font>
    <font>
      <b/>
      <i/>
      <sz val="11"/>
      <color theme="1"/>
      <name val="Calibri"/>
      <family val="2"/>
      <charset val="238"/>
    </font>
    <font>
      <b/>
      <i/>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8"/>
      <color theme="1"/>
      <name val="Calibri"/>
      <family val="2"/>
      <charset val="238"/>
    </font>
    <font>
      <sz val="8"/>
      <name val="Calibri"/>
      <family val="2"/>
      <charset val="238"/>
      <scheme val="minor"/>
    </font>
    <font>
      <sz val="8"/>
      <name val="Arial"/>
      <family val="2"/>
      <charset val="23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98">
    <xf numFmtId="0" fontId="0" fillId="0" borderId="0" xfId="0"/>
    <xf numFmtId="0" fontId="4" fillId="0" borderId="0" xfId="0" applyFont="1"/>
    <xf numFmtId="0" fontId="1" fillId="0" borderId="5"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0" xfId="0" applyFont="1" applyAlignment="1">
      <alignment horizontal="left"/>
    </xf>
    <xf numFmtId="0" fontId="0" fillId="0" borderId="0" xfId="0" applyAlignment="1"/>
    <xf numFmtId="0" fontId="4" fillId="0" borderId="0" xfId="0" applyFont="1" applyAlignment="1">
      <alignment horizontal="left"/>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13" xfId="0" applyFont="1" applyBorder="1" applyAlignment="1">
      <alignment horizontal="center" vertical="center"/>
    </xf>
    <xf numFmtId="0" fontId="5" fillId="0" borderId="13" xfId="0" applyFont="1" applyBorder="1" applyAlignment="1">
      <alignment horizontal="left" vertical="center"/>
    </xf>
    <xf numFmtId="0" fontId="6" fillId="0" borderId="1" xfId="0" applyFont="1" applyBorder="1" applyAlignment="1">
      <alignment horizontal="left" vertical="center" wrapText="1"/>
    </xf>
    <xf numFmtId="0" fontId="5" fillId="0" borderId="13" xfId="0" applyFont="1" applyBorder="1" applyAlignment="1">
      <alignment horizontal="left" vertical="center" wrapText="1"/>
    </xf>
    <xf numFmtId="0" fontId="6"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4" fontId="5" fillId="0" borderId="1"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4" fontId="5" fillId="0" borderId="2" xfId="0" applyNumberFormat="1" applyFont="1" applyBorder="1" applyAlignment="1">
      <alignment horizontal="right" vertical="center" wrapText="1"/>
    </xf>
    <xf numFmtId="4" fontId="5" fillId="0" borderId="22" xfId="0" applyNumberFormat="1" applyFont="1" applyBorder="1" applyAlignment="1">
      <alignment horizontal="right" vertical="center" wrapText="1"/>
    </xf>
    <xf numFmtId="4" fontId="5" fillId="0" borderId="13" xfId="0" applyNumberFormat="1" applyFont="1" applyBorder="1" applyAlignment="1">
      <alignment horizontal="right" vertical="center" wrapText="1"/>
    </xf>
    <xf numFmtId="4" fontId="5" fillId="0" borderId="14" xfId="0" applyNumberFormat="1" applyFont="1" applyBorder="1" applyAlignment="1">
      <alignment horizontal="right" vertical="center" wrapText="1"/>
    </xf>
    <xf numFmtId="4" fontId="5" fillId="0" borderId="1" xfId="0" applyNumberFormat="1" applyFont="1" applyBorder="1" applyAlignment="1">
      <alignment horizontal="right" vertical="center"/>
    </xf>
    <xf numFmtId="4" fontId="5" fillId="0" borderId="11" xfId="0" applyNumberFormat="1" applyFont="1" applyBorder="1" applyAlignment="1">
      <alignment horizontal="right" vertical="center"/>
    </xf>
    <xf numFmtId="4" fontId="5" fillId="0" borderId="13" xfId="0" applyNumberFormat="1" applyFont="1" applyBorder="1" applyAlignment="1">
      <alignment horizontal="right" vertical="center"/>
    </xf>
    <xf numFmtId="4" fontId="5" fillId="0" borderId="14" xfId="0" applyNumberFormat="1" applyFont="1" applyBorder="1" applyAlignment="1">
      <alignment horizontal="right" vertical="center"/>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49" fontId="5" fillId="0" borderId="1" xfId="0" applyNumberFormat="1" applyFont="1" applyBorder="1" applyAlignment="1">
      <alignment horizontal="left" vertical="center"/>
    </xf>
    <xf numFmtId="49" fontId="6" fillId="0" borderId="1" xfId="0" applyNumberFormat="1" applyFont="1" applyBorder="1" applyAlignment="1">
      <alignment horizontal="left" vertical="center"/>
    </xf>
    <xf numFmtId="49" fontId="5" fillId="0" borderId="8"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6" xfId="0" applyFont="1" applyBorder="1" applyAlignment="1">
      <alignment horizontal="center" vertical="center" wrapText="1"/>
    </xf>
    <xf numFmtId="49" fontId="5" fillId="0" borderId="3" xfId="0" applyNumberFormat="1" applyFont="1" applyBorder="1" applyAlignment="1">
      <alignment horizontal="left" vertical="center"/>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49" fontId="5" fillId="0" borderId="13" xfId="0" applyNumberFormat="1" applyFont="1" applyBorder="1" applyAlignment="1">
      <alignment horizontal="left" vertical="center"/>
    </xf>
    <xf numFmtId="49" fontId="5" fillId="0" borderId="13" xfId="0" applyNumberFormat="1" applyFont="1" applyBorder="1" applyAlignment="1">
      <alignment horizontal="center" vertical="center" wrapText="1"/>
    </xf>
    <xf numFmtId="0" fontId="0" fillId="0" borderId="0" xfId="0" applyAlignment="1">
      <alignment wrapText="1"/>
    </xf>
    <xf numFmtId="0" fontId="5" fillId="0" borderId="9" xfId="0" applyFont="1" applyBorder="1" applyAlignment="1">
      <alignment horizontal="justify" vertical="center" wrapText="1"/>
    </xf>
    <xf numFmtId="0" fontId="5" fillId="0" borderId="11" xfId="0" applyFont="1" applyBorder="1" applyAlignment="1">
      <alignment horizontal="justify" vertical="center" wrapText="1"/>
    </xf>
    <xf numFmtId="0" fontId="5" fillId="2" borderId="11" xfId="0" applyFont="1" applyFill="1" applyBorder="1" applyAlignment="1">
      <alignment horizontal="justify" vertical="center" wrapText="1"/>
    </xf>
    <xf numFmtId="0" fontId="5" fillId="2" borderId="2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5" fillId="0" borderId="14" xfId="0" applyFont="1" applyBorder="1" applyAlignment="1">
      <alignment horizontal="justify" vertical="center" wrapText="1"/>
    </xf>
    <xf numFmtId="3" fontId="9" fillId="2" borderId="28" xfId="0" applyNumberFormat="1" applyFont="1" applyFill="1" applyBorder="1" applyAlignment="1">
      <alignment horizontal="justify" vertical="center" wrapText="1"/>
    </xf>
    <xf numFmtId="0" fontId="5" fillId="2" borderId="1" xfId="0" applyFont="1" applyFill="1" applyBorder="1" applyAlignment="1">
      <alignment horizontal="justify" vertical="center" wrapText="1"/>
    </xf>
    <xf numFmtId="3" fontId="9" fillId="2" borderId="1" xfId="0" applyNumberFormat="1" applyFont="1" applyFill="1" applyBorder="1" applyAlignment="1">
      <alignment horizontal="justify"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21" xfId="0" applyFont="1" applyBorder="1" applyAlignment="1">
      <alignment horizontal="left" vertical="center" wrapText="1"/>
    </xf>
    <xf numFmtId="0" fontId="5" fillId="0" borderId="2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4"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5" fillId="0" borderId="24"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tabSelected="1" zoomScaleNormal="100" workbookViewId="0">
      <selection activeCell="B2" sqref="B2:B4"/>
    </sheetView>
  </sheetViews>
  <sheetFormatPr defaultRowHeight="14.4" x14ac:dyDescent="0.3"/>
  <cols>
    <col min="1" max="1" width="0.88671875" customWidth="1"/>
    <col min="2" max="2" width="13.6640625" customWidth="1"/>
    <col min="3" max="3" width="22.88671875" customWidth="1"/>
    <col min="5" max="5" width="12.1093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44" t="s">
        <v>13</v>
      </c>
      <c r="K4" s="44" t="s">
        <v>14</v>
      </c>
      <c r="L4" s="3" t="s">
        <v>22</v>
      </c>
      <c r="M4" s="44" t="s">
        <v>15</v>
      </c>
      <c r="N4" s="73"/>
    </row>
    <row r="5" spans="2:14" ht="51.75" customHeight="1" x14ac:dyDescent="0.3">
      <c r="B5" s="45" t="s">
        <v>37</v>
      </c>
      <c r="C5" s="9" t="s">
        <v>38</v>
      </c>
      <c r="D5" s="9" t="s">
        <v>56</v>
      </c>
      <c r="E5" s="13" t="s">
        <v>57</v>
      </c>
      <c r="F5" s="13" t="s">
        <v>58</v>
      </c>
      <c r="G5" s="13" t="s">
        <v>59</v>
      </c>
      <c r="H5" s="13" t="s">
        <v>60</v>
      </c>
      <c r="I5" s="23">
        <f>SUM(J5:M5)</f>
        <v>3997.75</v>
      </c>
      <c r="J5" s="23">
        <f>'FP2015'!J5+'FP2016'!J5+'FP2017'!J5+'FP2018'!J5+'FP2019'!J5+'FP2020'!J5+'FP2021'!J5+'FP2022'!J5+'FP2023'!J5</f>
        <v>3398.1</v>
      </c>
      <c r="K5" s="23">
        <f>'FP2015'!K5+'FP2016'!K5+'FP2017'!K5+'FP2018'!K5+'FP2019'!K5+'FP2020'!K5+'FP2021'!K5+'FP2022'!K5+'FP2023'!K5</f>
        <v>0</v>
      </c>
      <c r="L5" s="23">
        <f>'FP2015'!L5+'FP2016'!L5+'FP2017'!L5+'FP2018'!L5+'FP2019'!L5+'FP2020'!L5+'FP2021'!L5+'FP2022'!L5+'FP2023'!L5</f>
        <v>599.65</v>
      </c>
      <c r="M5" s="23">
        <f>'FP2015'!M5+'FP2016'!M5+'FP2017'!M5+'FP2018'!M5+'FP2019'!M5+'FP2020'!M5+'FP2021'!M5+'FP2022'!M5+'FP2023'!M5</f>
        <v>0</v>
      </c>
      <c r="N5" s="24">
        <f>'FP2015'!N5+'FP2016'!N5+'FP2017'!N5+'FP2018'!N5+'FP2019'!N5+'FP2020'!N5+'FP2021'!N5+'FP2022'!N5+'FP2023'!N5</f>
        <v>0</v>
      </c>
    </row>
    <row r="6" spans="2:14" ht="31.5" customHeight="1" x14ac:dyDescent="0.3">
      <c r="B6" s="45" t="s">
        <v>39</v>
      </c>
      <c r="C6" s="9" t="s">
        <v>40</v>
      </c>
      <c r="D6" s="14" t="s">
        <v>56</v>
      </c>
      <c r="E6" s="15" t="s">
        <v>61</v>
      </c>
      <c r="F6" s="15" t="s">
        <v>58</v>
      </c>
      <c r="G6" s="15" t="s">
        <v>62</v>
      </c>
      <c r="H6" s="15" t="s">
        <v>63</v>
      </c>
      <c r="I6" s="23">
        <f t="shared" ref="I6:I16" si="0">SUM(J6:M6)</f>
        <v>19387.37</v>
      </c>
      <c r="J6" s="23">
        <f>'FP2015'!J6+'FP2016'!J6+'FP2017'!J6+'FP2018'!J6+'FP2019'!J6+'FP2020'!J6+'FP2021'!J6+'FP2022'!J6+'FP2023'!J6</f>
        <v>18418</v>
      </c>
      <c r="K6" s="23">
        <f>'FP2015'!K6+'FP2016'!K6+'FP2017'!K6+'FP2018'!K6+'FP2019'!K6+'FP2020'!K6+'FP2021'!K6+'FP2022'!K6+'FP2023'!K6</f>
        <v>0</v>
      </c>
      <c r="L6" s="23">
        <f>'FP2015'!L6+'FP2016'!L6+'FP2017'!L6+'FP2018'!L6+'FP2019'!L6+'FP2020'!L6+'FP2021'!L6+'FP2022'!L6+'FP2023'!L6</f>
        <v>969.37</v>
      </c>
      <c r="M6" s="23">
        <f>'FP2015'!M6+'FP2016'!M6+'FP2017'!M6+'FP2018'!M6+'FP2019'!M6+'FP2020'!M6+'FP2021'!M6+'FP2022'!M6+'FP2023'!M6</f>
        <v>0</v>
      </c>
      <c r="N6" s="24">
        <f>'FP2015'!N6+'FP2016'!N6+'FP2017'!N6+'FP2018'!N6+'FP2019'!N6+'FP2020'!N6+'FP2021'!N6+'FP2022'!N6+'FP2023'!N6</f>
        <v>0</v>
      </c>
    </row>
    <row r="7" spans="2:14" ht="39" customHeight="1" x14ac:dyDescent="0.3">
      <c r="B7" s="81" t="s">
        <v>41</v>
      </c>
      <c r="C7" s="9" t="s">
        <v>42</v>
      </c>
      <c r="D7" s="14" t="s">
        <v>56</v>
      </c>
      <c r="E7" s="15" t="s">
        <v>64</v>
      </c>
      <c r="F7" s="15" t="s">
        <v>65</v>
      </c>
      <c r="G7" s="15" t="s">
        <v>66</v>
      </c>
      <c r="H7" s="15" t="s">
        <v>67</v>
      </c>
      <c r="I7" s="23">
        <f t="shared" si="0"/>
        <v>4000</v>
      </c>
      <c r="J7" s="23">
        <f>'FP2015'!J7+'FP2016'!J7+'FP2017'!J7+'FP2018'!J7+'FP2019'!J7+'FP2020'!J7+'FP2021'!J7+'FP2022'!J7+'FP2023'!J7</f>
        <v>3400</v>
      </c>
      <c r="K7" s="23">
        <f>'FP2015'!K7+'FP2016'!K7+'FP2017'!K7+'FP2018'!K7+'FP2019'!K7+'FP2020'!K7+'FP2021'!K7+'FP2022'!K7+'FP2023'!K7</f>
        <v>0</v>
      </c>
      <c r="L7" s="23">
        <f>'FP2015'!L7+'FP2016'!L7+'FP2017'!L7+'FP2018'!L7+'FP2019'!L7+'FP2020'!L7+'FP2021'!L7+'FP2022'!L7+'FP2023'!L7</f>
        <v>0</v>
      </c>
      <c r="M7" s="23">
        <f>'FP2015'!M7+'FP2016'!M7+'FP2017'!M7+'FP2018'!M7+'FP2019'!M7+'FP2020'!M7+'FP2021'!M7+'FP2022'!M7+'FP2023'!M7</f>
        <v>600</v>
      </c>
      <c r="N7" s="24">
        <f>'FP2015'!N7+'FP2016'!N7+'FP2017'!N7+'FP2018'!N7+'FP2019'!N7+'FP2020'!N7+'FP2021'!N7+'FP2022'!N7+'FP2023'!N7</f>
        <v>0</v>
      </c>
    </row>
    <row r="8" spans="2:14" ht="30" customHeight="1" x14ac:dyDescent="0.3">
      <c r="B8" s="81"/>
      <c r="C8" s="9" t="s">
        <v>43</v>
      </c>
      <c r="D8" s="14" t="s">
        <v>56</v>
      </c>
      <c r="E8" s="15" t="s">
        <v>64</v>
      </c>
      <c r="F8" s="15" t="s">
        <v>65</v>
      </c>
      <c r="G8" s="15" t="s">
        <v>66</v>
      </c>
      <c r="H8" s="15" t="s">
        <v>67</v>
      </c>
      <c r="I8" s="23">
        <f t="shared" si="0"/>
        <v>4200</v>
      </c>
      <c r="J8" s="23">
        <f>'FP2015'!J8+'FP2016'!J8+'FP2017'!J8+'FP2018'!J8+'FP2019'!J8+'FP2020'!J8+'FP2021'!J8+'FP2022'!J8+'FP2023'!J8</f>
        <v>3570</v>
      </c>
      <c r="K8" s="23">
        <f>'FP2015'!K8+'FP2016'!K8+'FP2017'!K8+'FP2018'!K8+'FP2019'!K8+'FP2020'!K8+'FP2021'!K8+'FP2022'!K8+'FP2023'!K8</f>
        <v>630</v>
      </c>
      <c r="L8" s="23">
        <f>'FP2015'!L8+'FP2016'!L8+'FP2017'!L8+'FP2018'!L8+'FP2019'!L8+'FP2020'!L8+'FP2021'!L8+'FP2022'!L8+'FP2023'!L8</f>
        <v>0</v>
      </c>
      <c r="M8" s="23">
        <f>'FP2015'!M8+'FP2016'!M8+'FP2017'!M8+'FP2018'!M8+'FP2019'!M8+'FP2020'!M8+'FP2021'!M8+'FP2022'!M8+'FP2023'!M8</f>
        <v>0</v>
      </c>
      <c r="N8" s="24">
        <f>'FP2015'!N8+'FP2016'!N8+'FP2017'!N8+'FP2018'!N8+'FP2019'!N8+'FP2020'!N8+'FP2021'!N8+'FP2022'!N8+'FP2023'!N8</f>
        <v>0</v>
      </c>
    </row>
    <row r="9" spans="2:14" ht="26.25" customHeight="1" x14ac:dyDescent="0.3">
      <c r="B9" s="81"/>
      <c r="C9" s="9" t="s">
        <v>44</v>
      </c>
      <c r="D9" s="14" t="s">
        <v>56</v>
      </c>
      <c r="E9" s="15" t="s">
        <v>64</v>
      </c>
      <c r="F9" s="15" t="s">
        <v>65</v>
      </c>
      <c r="G9" s="15" t="s">
        <v>66</v>
      </c>
      <c r="H9" s="15" t="s">
        <v>67</v>
      </c>
      <c r="I9" s="23">
        <f t="shared" si="0"/>
        <v>7660</v>
      </c>
      <c r="J9" s="23">
        <f>'FP2015'!J9+'FP2016'!J9+'FP2017'!J9+'FP2018'!J9+'FP2019'!J9+'FP2020'!J9+'FP2021'!J9+'FP2022'!J9+'FP2023'!J9</f>
        <v>6511</v>
      </c>
      <c r="K9" s="23">
        <f>'FP2015'!K9+'FP2016'!K9+'FP2017'!K9+'FP2018'!K9+'FP2019'!K9+'FP2020'!K9+'FP2021'!K9+'FP2022'!K9+'FP2023'!K9</f>
        <v>915.66000000000008</v>
      </c>
      <c r="L9" s="23">
        <f>'FP2015'!L9+'FP2016'!L9+'FP2017'!L9+'FP2018'!L9+'FP2019'!L9+'FP2020'!L9+'FP2021'!L9+'FP2022'!L9+'FP2023'!L9</f>
        <v>33.33</v>
      </c>
      <c r="M9" s="23">
        <f>'FP2015'!M9+'FP2016'!M9+'FP2017'!M9+'FP2018'!M9+'FP2019'!M9+'FP2020'!M9+'FP2021'!M9+'FP2022'!M9+'FP2023'!M9</f>
        <v>200.01</v>
      </c>
      <c r="N9" s="24">
        <f>'FP2015'!N9+'FP2016'!N9+'FP2017'!N9+'FP2018'!N9+'FP2019'!N9+'FP2020'!N9+'FP2021'!N9+'FP2022'!N9+'FP2023'!N9</f>
        <v>0</v>
      </c>
    </row>
    <row r="10" spans="2:14" ht="81" customHeight="1" x14ac:dyDescent="0.3">
      <c r="B10" s="45" t="s">
        <v>45</v>
      </c>
      <c r="C10" s="9" t="s">
        <v>46</v>
      </c>
      <c r="D10" s="14" t="s">
        <v>56</v>
      </c>
      <c r="E10" s="15" t="s">
        <v>61</v>
      </c>
      <c r="F10" s="15" t="s">
        <v>58</v>
      </c>
      <c r="G10" s="15" t="s">
        <v>62</v>
      </c>
      <c r="H10" s="15" t="s">
        <v>63</v>
      </c>
      <c r="I10" s="23">
        <f t="shared" si="0"/>
        <v>31578.95</v>
      </c>
      <c r="J10" s="23">
        <f>'FP2015'!J10+'FP2016'!J10+'FP2017'!J10+'FP2018'!J10+'FP2019'!J10+'FP2020'!J10+'FP2021'!J10+'FP2022'!J10+'FP2023'!J10</f>
        <v>30000</v>
      </c>
      <c r="K10" s="23">
        <f>'FP2015'!K10+'FP2016'!K10+'FP2017'!K10+'FP2018'!K10+'FP2019'!K10+'FP2020'!K10+'FP2021'!K10+'FP2022'!K10+'FP2023'!K10</f>
        <v>0</v>
      </c>
      <c r="L10" s="23">
        <f>'FP2015'!L10+'FP2016'!L10+'FP2017'!L10+'FP2018'!L10+'FP2019'!L10+'FP2020'!L10+'FP2021'!L10+'FP2022'!L10+'FP2023'!L10</f>
        <v>1578.95</v>
      </c>
      <c r="M10" s="23">
        <f>'FP2015'!M10+'FP2016'!M10+'FP2017'!M10+'FP2018'!M10+'FP2019'!M10+'FP2020'!M10+'FP2021'!M10+'FP2022'!M10+'FP2023'!M10</f>
        <v>0</v>
      </c>
      <c r="N10" s="24">
        <f>'FP2015'!N10+'FP2016'!N10+'FP2017'!N10+'FP2018'!N10+'FP2019'!N10+'FP2020'!N10+'FP2021'!N10+'FP2022'!N10+'FP2023'!N10</f>
        <v>0</v>
      </c>
    </row>
    <row r="11" spans="2:14" ht="25.5" customHeight="1" x14ac:dyDescent="0.3">
      <c r="B11" s="81" t="s">
        <v>47</v>
      </c>
      <c r="C11" s="9" t="s">
        <v>48</v>
      </c>
      <c r="D11" s="14" t="s">
        <v>56</v>
      </c>
      <c r="E11" s="15" t="s">
        <v>68</v>
      </c>
      <c r="F11" s="15" t="s">
        <v>69</v>
      </c>
      <c r="G11" s="15" t="s">
        <v>70</v>
      </c>
      <c r="H11" s="37" t="s">
        <v>131</v>
      </c>
      <c r="I11" s="23">
        <f t="shared" si="0"/>
        <v>6000</v>
      </c>
      <c r="J11" s="23">
        <f>'FP2015'!J11+'FP2016'!J11+'FP2017'!J11+'FP2018'!J11+'FP2019'!J11+'FP2020'!J11+'FP2021'!J11+'FP2022'!J11+'FP2023'!J11</f>
        <v>2250</v>
      </c>
      <c r="K11" s="23">
        <f>'FP2015'!K11+'FP2016'!K11+'FP2017'!K11+'FP2018'!K11+'FP2019'!K11+'FP2020'!K11+'FP2021'!K11+'FP2022'!K11+'FP2023'!K11</f>
        <v>750</v>
      </c>
      <c r="L11" s="23">
        <f>'FP2015'!L11+'FP2016'!L11+'FP2017'!L11+'FP2018'!L11+'FP2019'!L11+'FP2020'!L11+'FP2021'!L11+'FP2022'!L11+'FP2023'!L11</f>
        <v>0</v>
      </c>
      <c r="M11" s="23">
        <f>'FP2015'!M11+'FP2016'!M11+'FP2017'!M11+'FP2018'!M11+'FP2019'!M11+'FP2020'!M11+'FP2021'!M11+'FP2022'!M11+'FP2023'!M11</f>
        <v>3000</v>
      </c>
      <c r="N11" s="24">
        <f>'FP2015'!N11+'FP2016'!N11+'FP2017'!N11+'FP2018'!N11+'FP2019'!N11+'FP2020'!N11+'FP2021'!N11+'FP2022'!N11+'FP2023'!N11</f>
        <v>0</v>
      </c>
    </row>
    <row r="12" spans="2:14" ht="33.75" customHeight="1" x14ac:dyDescent="0.3">
      <c r="B12" s="81"/>
      <c r="C12" s="9" t="s">
        <v>49</v>
      </c>
      <c r="D12" s="14" t="s">
        <v>56</v>
      </c>
      <c r="E12" s="15" t="s">
        <v>68</v>
      </c>
      <c r="F12" s="15" t="s">
        <v>69</v>
      </c>
      <c r="G12" s="15" t="s">
        <v>70</v>
      </c>
      <c r="H12" s="37" t="s">
        <v>131</v>
      </c>
      <c r="I12" s="23">
        <f t="shared" si="0"/>
        <v>7000</v>
      </c>
      <c r="J12" s="23">
        <f>'FP2015'!J12+'FP2016'!J12+'FP2017'!J12+'FP2018'!J12+'FP2019'!J12+'FP2020'!J12+'FP2021'!J12+'FP2022'!J12+'FP2023'!J12</f>
        <v>2625</v>
      </c>
      <c r="K12" s="23">
        <f>'FP2015'!K12+'FP2016'!K12+'FP2017'!K12+'FP2018'!K12+'FP2019'!K12+'FP2020'!K12+'FP2021'!K12+'FP2022'!K12+'FP2023'!K12</f>
        <v>875</v>
      </c>
      <c r="L12" s="23">
        <f>'FP2015'!L12+'FP2016'!L12+'FP2017'!L12+'FP2018'!L12+'FP2019'!L12+'FP2020'!L12+'FP2021'!L12+'FP2022'!L12+'FP2023'!L12</f>
        <v>0</v>
      </c>
      <c r="M12" s="23">
        <f>'FP2015'!M12+'FP2016'!M12+'FP2017'!M12+'FP2018'!M12+'FP2019'!M12+'FP2020'!M12+'FP2021'!M12+'FP2022'!M12+'FP2023'!M12</f>
        <v>3500</v>
      </c>
      <c r="N12" s="24">
        <f>'FP2015'!N12+'FP2016'!N12+'FP2017'!N12+'FP2018'!N12+'FP2019'!N12+'FP2020'!N12+'FP2021'!N12+'FP2022'!N12+'FP2023'!N12</f>
        <v>0</v>
      </c>
    </row>
    <row r="13" spans="2:14" ht="21" customHeight="1" x14ac:dyDescent="0.3">
      <c r="B13" s="81"/>
      <c r="C13" s="9" t="s">
        <v>50</v>
      </c>
      <c r="D13" s="14" t="s">
        <v>56</v>
      </c>
      <c r="E13" s="15" t="s">
        <v>68</v>
      </c>
      <c r="F13" s="15" t="s">
        <v>69</v>
      </c>
      <c r="G13" s="15" t="s">
        <v>70</v>
      </c>
      <c r="H13" s="37" t="s">
        <v>131</v>
      </c>
      <c r="I13" s="23">
        <f t="shared" si="0"/>
        <v>7777.78</v>
      </c>
      <c r="J13" s="23">
        <f>'FP2015'!J13+'FP2016'!J13+'FP2017'!J13+'FP2018'!J13+'FP2019'!J13+'FP2020'!J13+'FP2021'!J13+'FP2022'!J13+'FP2023'!J13</f>
        <v>2625</v>
      </c>
      <c r="K13" s="23">
        <f>'FP2015'!K13+'FP2016'!K13+'FP2017'!K13+'FP2018'!K13+'FP2019'!K13+'FP2020'!K13+'FP2021'!K13+'FP2022'!K13+'FP2023'!K13</f>
        <v>875</v>
      </c>
      <c r="L13" s="23">
        <f>'FP2015'!L13+'FP2016'!L13+'FP2017'!L13+'FP2018'!L13+'FP2019'!L13+'FP2020'!L13+'FP2021'!L13+'FP2022'!L13+'FP2023'!L13</f>
        <v>0</v>
      </c>
      <c r="M13" s="23">
        <f>'FP2015'!M13+'FP2016'!M13+'FP2017'!M13+'FP2018'!M13+'FP2019'!M13+'FP2020'!M13+'FP2021'!M13+'FP2022'!M13+'FP2023'!M13</f>
        <v>4277.78</v>
      </c>
      <c r="N13" s="24">
        <f>'FP2015'!N13+'FP2016'!N13+'FP2017'!N13+'FP2018'!N13+'FP2019'!N13+'FP2020'!N13+'FP2021'!N13+'FP2022'!N13+'FP2023'!N13</f>
        <v>0</v>
      </c>
    </row>
    <row r="14" spans="2:14" ht="38.25" customHeight="1" x14ac:dyDescent="0.3">
      <c r="B14" s="81" t="s">
        <v>51</v>
      </c>
      <c r="C14" s="9" t="s">
        <v>52</v>
      </c>
      <c r="D14" s="14" t="s">
        <v>56</v>
      </c>
      <c r="E14" s="15" t="s">
        <v>68</v>
      </c>
      <c r="F14" s="15" t="s">
        <v>69</v>
      </c>
      <c r="G14" s="15" t="s">
        <v>70</v>
      </c>
      <c r="H14" s="37" t="s">
        <v>131</v>
      </c>
      <c r="I14" s="23">
        <f t="shared" si="0"/>
        <v>4000</v>
      </c>
      <c r="J14" s="23">
        <f>'FP2015'!J14+'FP2016'!J14+'FP2017'!J14+'FP2018'!J14+'FP2019'!J14+'FP2020'!J14+'FP2021'!J14+'FP2022'!J14+'FP2023'!J14</f>
        <v>3000</v>
      </c>
      <c r="K14" s="23">
        <f>'FP2015'!K14+'FP2016'!K14+'FP2017'!K14+'FP2018'!K14+'FP2019'!K14+'FP2020'!K14+'FP2021'!K14+'FP2022'!K14+'FP2023'!K14</f>
        <v>1000</v>
      </c>
      <c r="L14" s="23">
        <f>'FP2015'!L14+'FP2016'!L14+'FP2017'!L14+'FP2018'!L14+'FP2019'!L14+'FP2020'!L14+'FP2021'!L14+'FP2022'!L14+'FP2023'!L14</f>
        <v>0</v>
      </c>
      <c r="M14" s="23">
        <f>'FP2015'!M14+'FP2016'!M14+'FP2017'!M14+'FP2018'!M14+'FP2019'!M14+'FP2020'!M14+'FP2021'!M14+'FP2022'!M14+'FP2023'!M14</f>
        <v>0</v>
      </c>
      <c r="N14" s="24">
        <f>'FP2015'!N14+'FP2016'!N14+'FP2017'!N14+'FP2018'!N14+'FP2019'!N14+'FP2020'!N14+'FP2021'!N14+'FP2022'!N14+'FP2023'!N14</f>
        <v>0</v>
      </c>
    </row>
    <row r="15" spans="2:14" ht="25.5" customHeight="1" x14ac:dyDescent="0.3">
      <c r="B15" s="81"/>
      <c r="C15" s="9" t="s">
        <v>53</v>
      </c>
      <c r="D15" s="14" t="s">
        <v>56</v>
      </c>
      <c r="E15" s="15" t="s">
        <v>68</v>
      </c>
      <c r="F15" s="15" t="s">
        <v>69</v>
      </c>
      <c r="G15" s="15" t="s">
        <v>70</v>
      </c>
      <c r="H15" s="37" t="s">
        <v>131</v>
      </c>
      <c r="I15" s="23">
        <f t="shared" si="0"/>
        <v>5704.4400000000005</v>
      </c>
      <c r="J15" s="23">
        <f>'FP2015'!J15+'FP2016'!J15+'FP2017'!J15+'FP2018'!J15+'FP2019'!J15+'FP2020'!J15+'FP2021'!J15+'FP2022'!J15+'FP2023'!J15</f>
        <v>1925.25</v>
      </c>
      <c r="K15" s="23">
        <f>'FP2015'!K15+'FP2016'!K15+'FP2017'!K15+'FP2018'!K15+'FP2019'!K15+'FP2020'!K15+'FP2021'!K15+'FP2022'!K15+'FP2023'!K15</f>
        <v>641.75</v>
      </c>
      <c r="L15" s="23">
        <f>'FP2015'!L15+'FP2016'!L15+'FP2017'!L15+'FP2018'!L15+'FP2019'!L15+'FP2020'!L15+'FP2021'!L15+'FP2022'!L15+'FP2023'!L15</f>
        <v>0</v>
      </c>
      <c r="M15" s="23">
        <f>'FP2015'!M15+'FP2016'!M15+'FP2017'!M15+'FP2018'!M15+'FP2019'!M15+'FP2020'!M15+'FP2021'!M15+'FP2022'!M15+'FP2023'!M15</f>
        <v>3137.44</v>
      </c>
      <c r="N15" s="24">
        <f>'FP2015'!N15+'FP2016'!N15+'FP2017'!N15+'FP2018'!N15+'FP2019'!N15+'FP2020'!N15+'FP2021'!N15+'FP2022'!N15+'FP2023'!N15</f>
        <v>0</v>
      </c>
    </row>
    <row r="16" spans="2:14" ht="33.75" customHeight="1" x14ac:dyDescent="0.3">
      <c r="B16" s="45" t="s">
        <v>54</v>
      </c>
      <c r="C16" s="9" t="s">
        <v>54</v>
      </c>
      <c r="D16" s="14" t="s">
        <v>56</v>
      </c>
      <c r="E16" s="15" t="s">
        <v>68</v>
      </c>
      <c r="F16" s="15" t="s">
        <v>69</v>
      </c>
      <c r="G16" s="15" t="s">
        <v>70</v>
      </c>
      <c r="H16" s="37" t="s">
        <v>132</v>
      </c>
      <c r="I16" s="23">
        <f t="shared" si="0"/>
        <v>877.78</v>
      </c>
      <c r="J16" s="23">
        <f>'FP2015'!J16+'FP2016'!J16+'FP2017'!J16+'FP2018'!J16+'FP2019'!J16+'FP2020'!J16+'FP2021'!J16+'FP2022'!J16+'FP2023'!J16</f>
        <v>592.5</v>
      </c>
      <c r="K16" s="23">
        <f>'FP2015'!K16+'FP2016'!K16+'FP2017'!K16+'FP2018'!K16+'FP2019'!K16+'FP2020'!K16+'FP2021'!K16+'FP2022'!K16+'FP2023'!K16</f>
        <v>197.5</v>
      </c>
      <c r="L16" s="23">
        <f>'FP2015'!L16+'FP2016'!L16+'FP2017'!L16+'FP2018'!L16+'FP2019'!L16+'FP2020'!L16+'FP2021'!L16+'FP2022'!L16+'FP2023'!L16</f>
        <v>0</v>
      </c>
      <c r="M16" s="23">
        <f>'FP2015'!M16+'FP2016'!M16+'FP2017'!M16+'FP2018'!M16+'FP2019'!M16+'FP2020'!M16+'FP2021'!M16+'FP2022'!M16+'FP2023'!M16</f>
        <v>87.78</v>
      </c>
      <c r="N16" s="24">
        <f>'FP2015'!N16+'FP2016'!N16+'FP2017'!N16+'FP2018'!N16+'FP2019'!N16+'FP2020'!N16+'FP2021'!N16+'FP2022'!N16+'FP2023'!N16</f>
        <v>0</v>
      </c>
    </row>
    <row r="17" spans="2:14" ht="15" thickBot="1" x14ac:dyDescent="0.35">
      <c r="B17" s="11" t="s">
        <v>55</v>
      </c>
      <c r="C17" s="12"/>
      <c r="D17" s="16" t="s">
        <v>56</v>
      </c>
      <c r="E17" s="17"/>
      <c r="F17" s="17"/>
      <c r="G17" s="17"/>
      <c r="H17" s="17"/>
      <c r="I17" s="31">
        <f>SUM(I5:I16)</f>
        <v>102184.06999999999</v>
      </c>
      <c r="J17" s="31">
        <f t="shared" ref="J17:N17" si="1">SUM(J5:J16)</f>
        <v>78314.850000000006</v>
      </c>
      <c r="K17" s="31">
        <f t="shared" si="1"/>
        <v>5884.91</v>
      </c>
      <c r="L17" s="31">
        <f t="shared" si="1"/>
        <v>3181.3</v>
      </c>
      <c r="M17" s="31">
        <f t="shared" si="1"/>
        <v>14803.010000000002</v>
      </c>
      <c r="N17" s="32">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44" t="s">
        <v>14</v>
      </c>
      <c r="I22" s="44" t="s">
        <v>22</v>
      </c>
      <c r="J22" s="44" t="s">
        <v>15</v>
      </c>
      <c r="K22" s="80"/>
    </row>
    <row r="23" spans="2:14" x14ac:dyDescent="0.3">
      <c r="B23" s="21" t="s">
        <v>10</v>
      </c>
      <c r="C23" s="13" t="s">
        <v>58</v>
      </c>
      <c r="D23" s="13" t="s">
        <v>59</v>
      </c>
      <c r="E23" s="18" t="s">
        <v>60</v>
      </c>
      <c r="F23" s="23">
        <f>I5</f>
        <v>3997.75</v>
      </c>
      <c r="G23" s="23">
        <f t="shared" ref="G23:K23" si="2">J5</f>
        <v>3398.1</v>
      </c>
      <c r="H23" s="23">
        <f t="shared" si="2"/>
        <v>0</v>
      </c>
      <c r="I23" s="23">
        <f t="shared" si="2"/>
        <v>599.65</v>
      </c>
      <c r="J23" s="23">
        <f t="shared" si="2"/>
        <v>0</v>
      </c>
      <c r="K23" s="24">
        <f t="shared" si="2"/>
        <v>0</v>
      </c>
    </row>
    <row r="24" spans="2:14" x14ac:dyDescent="0.3">
      <c r="B24" s="21" t="s">
        <v>7</v>
      </c>
      <c r="C24" s="13" t="s">
        <v>58</v>
      </c>
      <c r="D24" s="13" t="s">
        <v>62</v>
      </c>
      <c r="E24" s="18" t="s">
        <v>63</v>
      </c>
      <c r="F24" s="23">
        <f>SUM(I6,I10)</f>
        <v>50966.32</v>
      </c>
      <c r="G24" s="23">
        <f t="shared" ref="G24:K24" si="3">SUM(J6,J10)</f>
        <v>48418</v>
      </c>
      <c r="H24" s="23">
        <f t="shared" si="3"/>
        <v>0</v>
      </c>
      <c r="I24" s="23">
        <f t="shared" si="3"/>
        <v>2548.3200000000002</v>
      </c>
      <c r="J24" s="23">
        <f t="shared" si="3"/>
        <v>0</v>
      </c>
      <c r="K24" s="24">
        <f t="shared" si="3"/>
        <v>0</v>
      </c>
    </row>
    <row r="25" spans="2:14" x14ac:dyDescent="0.3">
      <c r="B25" s="21" t="s">
        <v>8</v>
      </c>
      <c r="C25" s="13" t="s">
        <v>65</v>
      </c>
      <c r="D25" s="13" t="s">
        <v>66</v>
      </c>
      <c r="E25" s="18" t="s">
        <v>67</v>
      </c>
      <c r="F25" s="23">
        <f>SUM(I7,I8,I9)</f>
        <v>15860</v>
      </c>
      <c r="G25" s="23">
        <f t="shared" ref="G25:K25" si="4">SUM(J7,J8,J9)</f>
        <v>13481</v>
      </c>
      <c r="H25" s="23">
        <f t="shared" si="4"/>
        <v>1545.66</v>
      </c>
      <c r="I25" s="23">
        <f t="shared" si="4"/>
        <v>33.33</v>
      </c>
      <c r="J25" s="23">
        <f t="shared" si="4"/>
        <v>800.01</v>
      </c>
      <c r="K25" s="24">
        <f t="shared" si="4"/>
        <v>0</v>
      </c>
    </row>
    <row r="26" spans="2:14" x14ac:dyDescent="0.3">
      <c r="B26" s="74" t="s">
        <v>9</v>
      </c>
      <c r="C26" s="76" t="s">
        <v>69</v>
      </c>
      <c r="D26" s="76" t="s">
        <v>70</v>
      </c>
      <c r="E26" s="38" t="s">
        <v>131</v>
      </c>
      <c r="F26" s="23">
        <f>SUM(I11:I15)</f>
        <v>30482.22</v>
      </c>
      <c r="G26" s="23">
        <f t="shared" ref="G26:K26" si="5">SUM(J11:J15)</f>
        <v>12425.25</v>
      </c>
      <c r="H26" s="23">
        <f t="shared" si="5"/>
        <v>4141.75</v>
      </c>
      <c r="I26" s="23">
        <f t="shared" si="5"/>
        <v>0</v>
      </c>
      <c r="J26" s="23">
        <f t="shared" si="5"/>
        <v>13915.22</v>
      </c>
      <c r="K26" s="24">
        <f t="shared" si="5"/>
        <v>0</v>
      </c>
    </row>
    <row r="27" spans="2:14" x14ac:dyDescent="0.3">
      <c r="B27" s="75"/>
      <c r="C27" s="77"/>
      <c r="D27" s="77"/>
      <c r="E27" s="38" t="s">
        <v>132</v>
      </c>
      <c r="F27" s="25">
        <f>I16</f>
        <v>877.78</v>
      </c>
      <c r="G27" s="25">
        <f t="shared" ref="G27:K27" si="6">J16</f>
        <v>592.5</v>
      </c>
      <c r="H27" s="25">
        <f t="shared" si="6"/>
        <v>197.5</v>
      </c>
      <c r="I27" s="25">
        <f t="shared" si="6"/>
        <v>0</v>
      </c>
      <c r="J27" s="25">
        <f t="shared" si="6"/>
        <v>87.78</v>
      </c>
      <c r="K27" s="26">
        <f t="shared" si="6"/>
        <v>0</v>
      </c>
    </row>
    <row r="28" spans="2:14" ht="15" thickBot="1" x14ac:dyDescent="0.35">
      <c r="B28" s="22" t="s">
        <v>55</v>
      </c>
      <c r="C28" s="19"/>
      <c r="D28" s="19"/>
      <c r="E28" s="20"/>
      <c r="F28" s="27">
        <f>F23+F24+F25+F26+F27</f>
        <v>102184.07</v>
      </c>
      <c r="G28" s="27">
        <f t="shared" ref="G28:K28" si="7">G23+G24+G25+G26+G27</f>
        <v>78314.850000000006</v>
      </c>
      <c r="H28" s="27">
        <f t="shared" si="7"/>
        <v>5884.91</v>
      </c>
      <c r="I28" s="27">
        <f t="shared" si="7"/>
        <v>3181.3</v>
      </c>
      <c r="J28" s="27">
        <f t="shared" si="7"/>
        <v>14803.01</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48418</v>
      </c>
      <c r="E35" s="23">
        <f>H24</f>
        <v>0</v>
      </c>
      <c r="F35" s="24">
        <f>D35+E35</f>
        <v>48418</v>
      </c>
    </row>
    <row r="36" spans="2:6" x14ac:dyDescent="0.3">
      <c r="B36" s="67"/>
      <c r="C36" s="13" t="s">
        <v>57</v>
      </c>
      <c r="D36" s="36">
        <f>G23</f>
        <v>3398.1</v>
      </c>
      <c r="E36" s="23">
        <f>H23</f>
        <v>0</v>
      </c>
      <c r="F36" s="24">
        <f>D36+E36</f>
        <v>3398.1</v>
      </c>
    </row>
    <row r="37" spans="2:6" x14ac:dyDescent="0.3">
      <c r="B37" s="66"/>
      <c r="C37" s="13" t="s">
        <v>55</v>
      </c>
      <c r="D37" s="36">
        <f>D35+D36</f>
        <v>51816.1</v>
      </c>
      <c r="E37" s="23">
        <f>E35+E36</f>
        <v>0</v>
      </c>
      <c r="F37" s="24">
        <f>F35+F36</f>
        <v>51816.1</v>
      </c>
    </row>
    <row r="38" spans="2:6" x14ac:dyDescent="0.3">
      <c r="B38" s="65" t="s">
        <v>127</v>
      </c>
      <c r="C38" s="35" t="s">
        <v>64</v>
      </c>
      <c r="D38" s="36">
        <f>G25</f>
        <v>13481</v>
      </c>
      <c r="E38" s="23">
        <f>H25</f>
        <v>1545.66</v>
      </c>
      <c r="F38" s="24">
        <f>D38+E38</f>
        <v>15026.66</v>
      </c>
    </row>
    <row r="39" spans="2:6" x14ac:dyDescent="0.3">
      <c r="B39" s="66"/>
      <c r="C39" s="35" t="s">
        <v>55</v>
      </c>
      <c r="D39" s="36">
        <f>D38</f>
        <v>13481</v>
      </c>
      <c r="E39" s="23">
        <f>E38</f>
        <v>1545.66</v>
      </c>
      <c r="F39" s="24">
        <f>F38</f>
        <v>15026.66</v>
      </c>
    </row>
    <row r="40" spans="2:6" x14ac:dyDescent="0.3">
      <c r="B40" s="65" t="s">
        <v>128</v>
      </c>
      <c r="C40" s="35" t="s">
        <v>68</v>
      </c>
      <c r="D40" s="36">
        <f>G26+G27</f>
        <v>13017.75</v>
      </c>
      <c r="E40" s="23">
        <f>H26+H27</f>
        <v>4339.25</v>
      </c>
      <c r="F40" s="24">
        <f>D40+E40</f>
        <v>17357</v>
      </c>
    </row>
    <row r="41" spans="2:6" x14ac:dyDescent="0.3">
      <c r="B41" s="66"/>
      <c r="C41" s="13" t="s">
        <v>55</v>
      </c>
      <c r="D41" s="23">
        <f>D40</f>
        <v>13017.75</v>
      </c>
      <c r="E41" s="23">
        <f>E40</f>
        <v>4339.25</v>
      </c>
      <c r="F41" s="24">
        <f>F40</f>
        <v>17357</v>
      </c>
    </row>
    <row r="42" spans="2:6" ht="15" thickBot="1" x14ac:dyDescent="0.35">
      <c r="B42" s="22" t="s">
        <v>55</v>
      </c>
      <c r="C42" s="19"/>
      <c r="D42" s="27">
        <f>D37+D39+D41</f>
        <v>78314.850000000006</v>
      </c>
      <c r="E42" s="27">
        <f>E39+E41</f>
        <v>5884.91</v>
      </c>
      <c r="F42" s="28">
        <f>F37+F39+F41</f>
        <v>84199.76</v>
      </c>
    </row>
  </sheetData>
  <mergeCells count="36">
    <mergeCell ref="B2:B4"/>
    <mergeCell ref="C2:C4"/>
    <mergeCell ref="F3:F4"/>
    <mergeCell ref="G3:G4"/>
    <mergeCell ref="H3:H4"/>
    <mergeCell ref="D2:D4"/>
    <mergeCell ref="E2:H2"/>
    <mergeCell ref="E3:E4"/>
    <mergeCell ref="I2:M2"/>
    <mergeCell ref="N2:N4"/>
    <mergeCell ref="I3:I4"/>
    <mergeCell ref="J3:K3"/>
    <mergeCell ref="L3:M3"/>
    <mergeCell ref="K20:K22"/>
    <mergeCell ref="B20:B22"/>
    <mergeCell ref="G21:H21"/>
    <mergeCell ref="B7:B9"/>
    <mergeCell ref="B11:B13"/>
    <mergeCell ref="B14:B15"/>
    <mergeCell ref="I21:J21"/>
    <mergeCell ref="F20:J20"/>
    <mergeCell ref="C20:C22"/>
    <mergeCell ref="D20:D22"/>
    <mergeCell ref="E20:E22"/>
    <mergeCell ref="F21:F22"/>
    <mergeCell ref="D32:D34"/>
    <mergeCell ref="E32:E34"/>
    <mergeCell ref="F32:F34"/>
    <mergeCell ref="B26:B27"/>
    <mergeCell ref="C26:C27"/>
    <mergeCell ref="D26:D27"/>
    <mergeCell ref="B38:B39"/>
    <mergeCell ref="B35:B37"/>
    <mergeCell ref="B40:B41"/>
    <mergeCell ref="B32:B34"/>
    <mergeCell ref="C32:C34"/>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election activeCell="H9" sqref="H9"/>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666.29</v>
      </c>
      <c r="J5" s="23">
        <v>566.35</v>
      </c>
      <c r="K5" s="23">
        <v>0</v>
      </c>
      <c r="L5" s="23">
        <v>99.94</v>
      </c>
      <c r="M5" s="23">
        <v>0</v>
      </c>
      <c r="N5" s="24">
        <v>0</v>
      </c>
    </row>
    <row r="6" spans="2:14" ht="31.5" customHeight="1" x14ac:dyDescent="0.3">
      <c r="B6" s="10"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0</v>
      </c>
      <c r="J8" s="29">
        <v>0</v>
      </c>
      <c r="K8" s="29">
        <v>0</v>
      </c>
      <c r="L8" s="29">
        <v>0</v>
      </c>
      <c r="M8" s="29">
        <v>0</v>
      </c>
      <c r="N8" s="30">
        <v>0</v>
      </c>
    </row>
    <row r="9" spans="2:14" ht="26.25" customHeight="1" x14ac:dyDescent="0.3">
      <c r="B9" s="81"/>
      <c r="C9" s="9" t="s">
        <v>44</v>
      </c>
      <c r="D9" s="14" t="s">
        <v>56</v>
      </c>
      <c r="E9" s="15" t="s">
        <v>64</v>
      </c>
      <c r="F9" s="15" t="s">
        <v>65</v>
      </c>
      <c r="G9" s="15" t="s">
        <v>66</v>
      </c>
      <c r="H9" s="15" t="s">
        <v>67</v>
      </c>
      <c r="I9" s="23">
        <f t="shared" si="0"/>
        <v>0</v>
      </c>
      <c r="J9" s="29">
        <v>0</v>
      </c>
      <c r="K9" s="29">
        <v>0</v>
      </c>
      <c r="L9" s="29">
        <v>0</v>
      </c>
      <c r="M9" s="29">
        <v>0</v>
      </c>
      <c r="N9" s="30">
        <v>0</v>
      </c>
    </row>
    <row r="10" spans="2:14" ht="81" customHeight="1" x14ac:dyDescent="0.3">
      <c r="B10" s="10" t="s">
        <v>45</v>
      </c>
      <c r="C10" s="9" t="s">
        <v>46</v>
      </c>
      <c r="D10" s="14" t="s">
        <v>56</v>
      </c>
      <c r="E10" s="15" t="s">
        <v>61</v>
      </c>
      <c r="F10" s="15" t="s">
        <v>58</v>
      </c>
      <c r="G10" s="15" t="s">
        <v>62</v>
      </c>
      <c r="H10" s="15" t="s">
        <v>63</v>
      </c>
      <c r="I10" s="23">
        <f t="shared" si="0"/>
        <v>0</v>
      </c>
      <c r="J10" s="29">
        <v>0</v>
      </c>
      <c r="K10" s="29">
        <v>0</v>
      </c>
      <c r="L10" s="29">
        <v>0</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666.29</v>
      </c>
      <c r="J17" s="31">
        <f t="shared" ref="J17:N17" si="1">SUM(J5:J16)</f>
        <v>566.35</v>
      </c>
      <c r="K17" s="31">
        <f t="shared" si="1"/>
        <v>0</v>
      </c>
      <c r="L17" s="31">
        <f t="shared" si="1"/>
        <v>99.94</v>
      </c>
      <c r="M17" s="31">
        <f t="shared" si="1"/>
        <v>0</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666.29</v>
      </c>
      <c r="G23" s="23">
        <f t="shared" ref="G23:K23" si="2">J5</f>
        <v>566.35</v>
      </c>
      <c r="H23" s="23">
        <f t="shared" si="2"/>
        <v>0</v>
      </c>
      <c r="I23" s="23">
        <f t="shared" si="2"/>
        <v>99.94</v>
      </c>
      <c r="J23" s="23">
        <f t="shared" si="2"/>
        <v>0</v>
      </c>
      <c r="K23" s="24">
        <f t="shared" si="2"/>
        <v>0</v>
      </c>
    </row>
    <row r="24" spans="2:14" x14ac:dyDescent="0.3">
      <c r="B24" s="21" t="s">
        <v>7</v>
      </c>
      <c r="C24" s="13" t="s">
        <v>58</v>
      </c>
      <c r="D24" s="13" t="s">
        <v>62</v>
      </c>
      <c r="E24" s="18" t="s">
        <v>63</v>
      </c>
      <c r="F24" s="23">
        <f>SUM(I6,I10)</f>
        <v>0</v>
      </c>
      <c r="G24" s="23">
        <f t="shared" ref="G24:K24" si="3">SUM(J6,J10)</f>
        <v>0</v>
      </c>
      <c r="H24" s="23">
        <f t="shared" si="3"/>
        <v>0</v>
      </c>
      <c r="I24" s="23">
        <f t="shared" si="3"/>
        <v>0</v>
      </c>
      <c r="J24" s="23">
        <f t="shared" si="3"/>
        <v>0</v>
      </c>
      <c r="K24" s="24">
        <f t="shared" si="3"/>
        <v>0</v>
      </c>
    </row>
    <row r="25" spans="2:14" x14ac:dyDescent="0.3">
      <c r="B25" s="21" t="s">
        <v>8</v>
      </c>
      <c r="C25" s="13" t="s">
        <v>65</v>
      </c>
      <c r="D25" s="13" t="s">
        <v>66</v>
      </c>
      <c r="E25" s="18" t="s">
        <v>67</v>
      </c>
      <c r="F25" s="23">
        <f>SUM(I7,I8,I9)</f>
        <v>0</v>
      </c>
      <c r="G25" s="23">
        <f t="shared" ref="G25:K25" si="4">SUM(J7,J8,J9)</f>
        <v>0</v>
      </c>
      <c r="H25" s="23">
        <f t="shared" si="4"/>
        <v>0</v>
      </c>
      <c r="I25" s="23">
        <f t="shared" si="4"/>
        <v>0</v>
      </c>
      <c r="J25" s="23">
        <f t="shared" si="4"/>
        <v>0</v>
      </c>
      <c r="K25" s="24">
        <f t="shared" si="4"/>
        <v>0</v>
      </c>
    </row>
    <row r="26" spans="2:14" x14ac:dyDescent="0.3">
      <c r="B26" s="74" t="s">
        <v>9</v>
      </c>
      <c r="C26" s="76" t="s">
        <v>69</v>
      </c>
      <c r="D26" s="76" t="s">
        <v>70</v>
      </c>
      <c r="E26" s="38" t="s">
        <v>131</v>
      </c>
      <c r="F26" s="23">
        <f>SUM(I11:I15)</f>
        <v>0</v>
      </c>
      <c r="G26" s="23">
        <f t="shared" ref="G26:K26" si="5">SUM(J11:J15)</f>
        <v>0</v>
      </c>
      <c r="H26" s="23">
        <f t="shared" si="5"/>
        <v>0</v>
      </c>
      <c r="I26" s="23">
        <f t="shared" si="5"/>
        <v>0</v>
      </c>
      <c r="J26" s="23">
        <f t="shared" si="5"/>
        <v>0</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666.29</v>
      </c>
      <c r="G28" s="27">
        <f t="shared" ref="G28:K28" si="7">G23+G24+G25+G26+G27</f>
        <v>566.35</v>
      </c>
      <c r="H28" s="27">
        <f t="shared" si="7"/>
        <v>0</v>
      </c>
      <c r="I28" s="27">
        <f t="shared" si="7"/>
        <v>99.94</v>
      </c>
      <c r="J28" s="27">
        <f t="shared" si="7"/>
        <v>0</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0</v>
      </c>
      <c r="E35" s="23">
        <f>H24</f>
        <v>0</v>
      </c>
      <c r="F35" s="24">
        <f>D35+E35</f>
        <v>0</v>
      </c>
    </row>
    <row r="36" spans="2:6" x14ac:dyDescent="0.3">
      <c r="B36" s="67"/>
      <c r="C36" s="13" t="s">
        <v>57</v>
      </c>
      <c r="D36" s="36">
        <f>G23</f>
        <v>566.35</v>
      </c>
      <c r="E36" s="23">
        <f>H23</f>
        <v>0</v>
      </c>
      <c r="F36" s="24">
        <f>D36+E36</f>
        <v>566.35</v>
      </c>
    </row>
    <row r="37" spans="2:6" x14ac:dyDescent="0.3">
      <c r="B37" s="66"/>
      <c r="C37" s="13" t="s">
        <v>55</v>
      </c>
      <c r="D37" s="36">
        <f>D35+D36</f>
        <v>566.35</v>
      </c>
      <c r="E37" s="23">
        <f>E35+E36</f>
        <v>0</v>
      </c>
      <c r="F37" s="24">
        <f>F35+F36</f>
        <v>566.35</v>
      </c>
    </row>
    <row r="38" spans="2:6" x14ac:dyDescent="0.3">
      <c r="B38" s="65" t="s">
        <v>127</v>
      </c>
      <c r="C38" s="35" t="s">
        <v>64</v>
      </c>
      <c r="D38" s="36">
        <f>G25</f>
        <v>0</v>
      </c>
      <c r="E38" s="23">
        <f>I25</f>
        <v>0</v>
      </c>
      <c r="F38" s="24">
        <f>D38+E38</f>
        <v>0</v>
      </c>
    </row>
    <row r="39" spans="2:6" x14ac:dyDescent="0.3">
      <c r="B39" s="66"/>
      <c r="C39" s="35" t="s">
        <v>55</v>
      </c>
      <c r="D39" s="36">
        <f>D38</f>
        <v>0</v>
      </c>
      <c r="E39" s="23">
        <f>E38</f>
        <v>0</v>
      </c>
      <c r="F39" s="24">
        <f>F38</f>
        <v>0</v>
      </c>
    </row>
    <row r="40" spans="2:6" x14ac:dyDescent="0.3">
      <c r="B40" s="65" t="s">
        <v>128</v>
      </c>
      <c r="C40" s="35" t="s">
        <v>68</v>
      </c>
      <c r="D40" s="36">
        <f>G26+G27</f>
        <v>0</v>
      </c>
      <c r="E40" s="23">
        <f>H26+H27</f>
        <v>0</v>
      </c>
      <c r="F40" s="24">
        <f>D40+E40</f>
        <v>0</v>
      </c>
    </row>
    <row r="41" spans="2:6" x14ac:dyDescent="0.3">
      <c r="B41" s="66"/>
      <c r="C41" s="13" t="s">
        <v>55</v>
      </c>
      <c r="D41" s="23">
        <f>D40</f>
        <v>0</v>
      </c>
      <c r="E41" s="23">
        <f>E40</f>
        <v>0</v>
      </c>
      <c r="F41" s="24">
        <f>F40</f>
        <v>0</v>
      </c>
    </row>
    <row r="42" spans="2:6" ht="15" thickBot="1" x14ac:dyDescent="0.35">
      <c r="B42" s="22" t="s">
        <v>55</v>
      </c>
      <c r="C42" s="19"/>
      <c r="D42" s="27">
        <f>D37+D39+D41</f>
        <v>566.35</v>
      </c>
      <c r="E42" s="27">
        <f>E39+E41</f>
        <v>0</v>
      </c>
      <c r="F42" s="28">
        <f>F37+F39+F41</f>
        <v>566.35</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7"/>
  <sheetViews>
    <sheetView showGridLines="0" topLeftCell="A11" zoomScaleNormal="100" workbookViewId="0">
      <selection activeCell="Q40" sqref="Q40"/>
    </sheetView>
  </sheetViews>
  <sheetFormatPr defaultRowHeight="14.4" x14ac:dyDescent="0.3"/>
  <cols>
    <col min="1" max="1" width="1.33203125" customWidth="1"/>
    <col min="2" max="2" width="21.6640625" customWidth="1"/>
    <col min="3" max="3" width="22.33203125" customWidth="1"/>
    <col min="9" max="9" width="23.44140625" customWidth="1"/>
    <col min="17" max="17" width="19.109375" style="55" customWidth="1"/>
  </cols>
  <sheetData>
    <row r="1" spans="2:17" ht="27" customHeight="1" thickBot="1" x14ac:dyDescent="0.35">
      <c r="B1" s="1" t="s">
        <v>23</v>
      </c>
    </row>
    <row r="2" spans="2:17" ht="15" customHeight="1" x14ac:dyDescent="0.3">
      <c r="B2" s="68" t="s">
        <v>0</v>
      </c>
      <c r="C2" s="70" t="s">
        <v>1</v>
      </c>
      <c r="D2" s="87" t="s">
        <v>2</v>
      </c>
      <c r="E2" s="88"/>
      <c r="F2" s="88"/>
      <c r="G2" s="89"/>
      <c r="H2" s="87" t="s">
        <v>24</v>
      </c>
      <c r="I2" s="88"/>
      <c r="J2" s="88"/>
      <c r="K2" s="89"/>
      <c r="L2" s="82" t="s">
        <v>25</v>
      </c>
      <c r="M2" s="82"/>
      <c r="N2" s="82"/>
      <c r="O2" s="82"/>
      <c r="P2" s="82"/>
      <c r="Q2" s="72" t="s">
        <v>36</v>
      </c>
    </row>
    <row r="3" spans="2:17" ht="45" customHeight="1" thickBot="1" x14ac:dyDescent="0.35">
      <c r="B3" s="94"/>
      <c r="C3" s="83"/>
      <c r="D3" s="8" t="s">
        <v>4</v>
      </c>
      <c r="E3" s="8" t="s">
        <v>18</v>
      </c>
      <c r="F3" s="8" t="s">
        <v>17</v>
      </c>
      <c r="G3" s="8" t="s">
        <v>16</v>
      </c>
      <c r="H3" s="8" t="s">
        <v>26</v>
      </c>
      <c r="I3" s="8" t="s">
        <v>27</v>
      </c>
      <c r="J3" s="8" t="s">
        <v>28</v>
      </c>
      <c r="K3" s="8" t="s">
        <v>34</v>
      </c>
      <c r="L3" s="8" t="s">
        <v>29</v>
      </c>
      <c r="M3" s="8" t="s">
        <v>30</v>
      </c>
      <c r="N3" s="8" t="s">
        <v>31</v>
      </c>
      <c r="O3" s="8" t="s">
        <v>32</v>
      </c>
      <c r="P3" s="8" t="s">
        <v>33</v>
      </c>
      <c r="Q3" s="91"/>
    </row>
    <row r="4" spans="2:17" ht="39" customHeight="1" x14ac:dyDescent="0.3">
      <c r="B4" s="95" t="s">
        <v>37</v>
      </c>
      <c r="C4" s="97" t="s">
        <v>38</v>
      </c>
      <c r="D4" s="34" t="s">
        <v>57</v>
      </c>
      <c r="E4" s="34" t="s">
        <v>58</v>
      </c>
      <c r="F4" s="34" t="s">
        <v>59</v>
      </c>
      <c r="G4" s="34" t="s">
        <v>60</v>
      </c>
      <c r="H4" s="34">
        <v>45415</v>
      </c>
      <c r="I4" s="34" t="s">
        <v>71</v>
      </c>
      <c r="J4" s="33" t="s">
        <v>72</v>
      </c>
      <c r="K4" s="33" t="s">
        <v>73</v>
      </c>
      <c r="L4" s="33">
        <v>0</v>
      </c>
      <c r="M4" s="39" t="s">
        <v>133</v>
      </c>
      <c r="N4" s="33">
        <v>1</v>
      </c>
      <c r="O4" s="33">
        <v>2023</v>
      </c>
      <c r="P4" s="33">
        <v>0</v>
      </c>
      <c r="Q4" s="56" t="s">
        <v>180</v>
      </c>
    </row>
    <row r="5" spans="2:17" ht="34.5" customHeight="1" x14ac:dyDescent="0.3">
      <c r="B5" s="96"/>
      <c r="C5" s="86"/>
      <c r="D5" s="13" t="s">
        <v>57</v>
      </c>
      <c r="E5" s="13" t="s">
        <v>58</v>
      </c>
      <c r="F5" s="13" t="s">
        <v>59</v>
      </c>
      <c r="G5" s="13" t="s">
        <v>60</v>
      </c>
      <c r="H5" s="13">
        <v>46500</v>
      </c>
      <c r="I5" s="13" t="s">
        <v>74</v>
      </c>
      <c r="J5" s="9" t="s">
        <v>75</v>
      </c>
      <c r="K5" s="9" t="s">
        <v>76</v>
      </c>
      <c r="L5" s="9">
        <v>0</v>
      </c>
      <c r="M5" s="40" t="s">
        <v>133</v>
      </c>
      <c r="N5" s="9">
        <v>2</v>
      </c>
      <c r="O5" s="9">
        <v>2023</v>
      </c>
      <c r="P5" s="9">
        <v>0</v>
      </c>
      <c r="Q5" s="57" t="s">
        <v>180</v>
      </c>
    </row>
    <row r="6" spans="2:17" ht="23.25" customHeight="1" x14ac:dyDescent="0.3">
      <c r="B6" s="65" t="s">
        <v>39</v>
      </c>
      <c r="C6" s="85" t="s">
        <v>40</v>
      </c>
      <c r="D6" s="13" t="s">
        <v>61</v>
      </c>
      <c r="E6" s="13" t="s">
        <v>58</v>
      </c>
      <c r="F6" s="13" t="s">
        <v>62</v>
      </c>
      <c r="G6" s="13" t="s">
        <v>63</v>
      </c>
      <c r="H6" s="13" t="s">
        <v>77</v>
      </c>
      <c r="I6" s="13" t="s">
        <v>78</v>
      </c>
      <c r="J6" s="9" t="s">
        <v>79</v>
      </c>
      <c r="K6" s="9" t="s">
        <v>73</v>
      </c>
      <c r="L6" s="9">
        <v>77.3</v>
      </c>
      <c r="M6" s="40" t="s">
        <v>133</v>
      </c>
      <c r="N6" s="9">
        <v>90.5</v>
      </c>
      <c r="O6" s="9">
        <v>2023</v>
      </c>
      <c r="P6" s="9" t="s">
        <v>81</v>
      </c>
      <c r="Q6" s="57" t="s">
        <v>179</v>
      </c>
    </row>
    <row r="7" spans="2:17" ht="409.6" x14ac:dyDescent="0.3">
      <c r="B7" s="67"/>
      <c r="C7" s="90"/>
      <c r="D7" s="13" t="s">
        <v>61</v>
      </c>
      <c r="E7" s="13" t="s">
        <v>58</v>
      </c>
      <c r="F7" s="13" t="s">
        <v>62</v>
      </c>
      <c r="G7" s="13" t="s">
        <v>63</v>
      </c>
      <c r="H7" s="13" t="s">
        <v>82</v>
      </c>
      <c r="I7" s="13" t="s">
        <v>83</v>
      </c>
      <c r="J7" s="9" t="s">
        <v>84</v>
      </c>
      <c r="K7" s="9" t="s">
        <v>76</v>
      </c>
      <c r="L7" s="9">
        <v>0</v>
      </c>
      <c r="M7" s="40" t="s">
        <v>133</v>
      </c>
      <c r="N7" s="9">
        <v>4</v>
      </c>
      <c r="O7" s="9">
        <v>2023</v>
      </c>
      <c r="P7" s="9">
        <v>2</v>
      </c>
      <c r="Q7" s="57" t="s">
        <v>177</v>
      </c>
    </row>
    <row r="8" spans="2:17" ht="357" x14ac:dyDescent="0.3">
      <c r="B8" s="67"/>
      <c r="C8" s="90"/>
      <c r="D8" s="13" t="s">
        <v>61</v>
      </c>
      <c r="E8" s="13" t="s">
        <v>58</v>
      </c>
      <c r="F8" s="13" t="s">
        <v>62</v>
      </c>
      <c r="G8" s="13" t="s">
        <v>63</v>
      </c>
      <c r="H8" s="13" t="s">
        <v>85</v>
      </c>
      <c r="I8" s="13" t="s">
        <v>86</v>
      </c>
      <c r="J8" s="9" t="s">
        <v>80</v>
      </c>
      <c r="K8" s="9" t="s">
        <v>76</v>
      </c>
      <c r="L8" s="9">
        <v>0</v>
      </c>
      <c r="M8" s="40" t="s">
        <v>133</v>
      </c>
      <c r="N8" s="9">
        <v>274</v>
      </c>
      <c r="O8" s="9">
        <v>2023</v>
      </c>
      <c r="P8" s="9">
        <v>154</v>
      </c>
      <c r="Q8" s="57" t="s">
        <v>178</v>
      </c>
    </row>
    <row r="9" spans="2:17" ht="20.399999999999999" x14ac:dyDescent="0.3">
      <c r="B9" s="66"/>
      <c r="C9" s="86"/>
      <c r="D9" s="13" t="s">
        <v>61</v>
      </c>
      <c r="E9" s="13" t="s">
        <v>58</v>
      </c>
      <c r="F9" s="13" t="s">
        <v>62</v>
      </c>
      <c r="G9" s="13" t="s">
        <v>63</v>
      </c>
      <c r="H9" s="13" t="s">
        <v>87</v>
      </c>
      <c r="I9" s="13" t="s">
        <v>88</v>
      </c>
      <c r="J9" s="9" t="s">
        <v>79</v>
      </c>
      <c r="K9" s="9" t="s">
        <v>73</v>
      </c>
      <c r="L9" s="9">
        <v>5.4</v>
      </c>
      <c r="M9" s="40" t="s">
        <v>133</v>
      </c>
      <c r="N9" s="9">
        <v>5</v>
      </c>
      <c r="O9" s="9">
        <v>2023</v>
      </c>
      <c r="P9" s="9" t="s">
        <v>81</v>
      </c>
      <c r="Q9" s="57" t="s">
        <v>179</v>
      </c>
    </row>
    <row r="10" spans="2:17" ht="163.19999999999999" x14ac:dyDescent="0.3">
      <c r="B10" s="65" t="s">
        <v>113</v>
      </c>
      <c r="C10" s="85" t="s">
        <v>42</v>
      </c>
      <c r="D10" s="41" t="s">
        <v>64</v>
      </c>
      <c r="E10" s="41" t="s">
        <v>65</v>
      </c>
      <c r="F10" s="41" t="s">
        <v>66</v>
      </c>
      <c r="G10" s="41" t="s">
        <v>67</v>
      </c>
      <c r="H10" s="41">
        <v>60000</v>
      </c>
      <c r="I10" s="41" t="s">
        <v>114</v>
      </c>
      <c r="J10" s="42" t="s">
        <v>80</v>
      </c>
      <c r="K10" s="42" t="s">
        <v>76</v>
      </c>
      <c r="L10" s="42">
        <v>0</v>
      </c>
      <c r="M10" s="40" t="s">
        <v>133</v>
      </c>
      <c r="N10" s="42">
        <v>12</v>
      </c>
      <c r="O10" s="42">
        <v>2023</v>
      </c>
      <c r="P10" s="42">
        <v>0</v>
      </c>
      <c r="Q10" s="58" t="s">
        <v>134</v>
      </c>
    </row>
    <row r="11" spans="2:17" ht="163.19999999999999" x14ac:dyDescent="0.3">
      <c r="B11" s="67"/>
      <c r="C11" s="90"/>
      <c r="D11" s="41" t="s">
        <v>64</v>
      </c>
      <c r="E11" s="41" t="s">
        <v>65</v>
      </c>
      <c r="F11" s="41" t="s">
        <v>66</v>
      </c>
      <c r="G11" s="41" t="s">
        <v>67</v>
      </c>
      <c r="H11" s="41">
        <v>10213</v>
      </c>
      <c r="I11" s="41" t="s">
        <v>115</v>
      </c>
      <c r="J11" s="42" t="s">
        <v>116</v>
      </c>
      <c r="K11" s="42" t="s">
        <v>76</v>
      </c>
      <c r="L11" s="42">
        <v>0</v>
      </c>
      <c r="M11" s="40" t="s">
        <v>133</v>
      </c>
      <c r="N11" s="42">
        <v>2</v>
      </c>
      <c r="O11" s="42">
        <v>2023</v>
      </c>
      <c r="P11" s="42">
        <v>0</v>
      </c>
      <c r="Q11" s="58" t="s">
        <v>134</v>
      </c>
    </row>
    <row r="12" spans="2:17" ht="275.39999999999998" x14ac:dyDescent="0.3">
      <c r="B12" s="67"/>
      <c r="C12" s="90"/>
      <c r="D12" s="41" t="s">
        <v>64</v>
      </c>
      <c r="E12" s="41" t="s">
        <v>65</v>
      </c>
      <c r="F12" s="41" t="s">
        <v>66</v>
      </c>
      <c r="G12" s="41" t="s">
        <v>67</v>
      </c>
      <c r="H12" s="41">
        <v>62700</v>
      </c>
      <c r="I12" s="41" t="s">
        <v>117</v>
      </c>
      <c r="J12" s="42" t="s">
        <v>80</v>
      </c>
      <c r="K12" s="42" t="s">
        <v>73</v>
      </c>
      <c r="L12" s="42">
        <v>0</v>
      </c>
      <c r="M12" s="40" t="s">
        <v>133</v>
      </c>
      <c r="N12" s="42">
        <v>8</v>
      </c>
      <c r="O12" s="42">
        <v>2023</v>
      </c>
      <c r="P12" s="42">
        <v>0</v>
      </c>
      <c r="Q12" s="58" t="s">
        <v>135</v>
      </c>
    </row>
    <row r="13" spans="2:17" ht="61.2" x14ac:dyDescent="0.3">
      <c r="B13" s="67"/>
      <c r="C13" s="92"/>
      <c r="D13" s="41" t="s">
        <v>64</v>
      </c>
      <c r="E13" s="41" t="s">
        <v>65</v>
      </c>
      <c r="F13" s="41" t="s">
        <v>66</v>
      </c>
      <c r="G13" s="41" t="s">
        <v>67</v>
      </c>
      <c r="H13" s="41">
        <v>10212</v>
      </c>
      <c r="I13" s="41" t="s">
        <v>136</v>
      </c>
      <c r="J13" s="42" t="s">
        <v>116</v>
      </c>
      <c r="K13" s="42" t="s">
        <v>76</v>
      </c>
      <c r="L13" s="42">
        <v>0</v>
      </c>
      <c r="M13" s="40" t="s">
        <v>133</v>
      </c>
      <c r="N13" s="42">
        <v>0</v>
      </c>
      <c r="O13" s="42">
        <v>2023</v>
      </c>
      <c r="P13" s="42">
        <v>0</v>
      </c>
      <c r="Q13" s="58" t="s">
        <v>158</v>
      </c>
    </row>
    <row r="14" spans="2:17" ht="81.599999999999994" x14ac:dyDescent="0.3">
      <c r="B14" s="67"/>
      <c r="C14" s="92"/>
      <c r="D14" s="41" t="s">
        <v>64</v>
      </c>
      <c r="E14" s="41" t="s">
        <v>65</v>
      </c>
      <c r="F14" s="41" t="s">
        <v>66</v>
      </c>
      <c r="G14" s="41" t="s">
        <v>67</v>
      </c>
      <c r="H14" s="41">
        <v>10211</v>
      </c>
      <c r="I14" s="41" t="s">
        <v>137</v>
      </c>
      <c r="J14" s="42" t="s">
        <v>116</v>
      </c>
      <c r="K14" s="42" t="s">
        <v>73</v>
      </c>
      <c r="L14" s="42">
        <v>0</v>
      </c>
      <c r="M14" s="40" t="s">
        <v>133</v>
      </c>
      <c r="N14" s="42">
        <v>2</v>
      </c>
      <c r="O14" s="42">
        <v>2023</v>
      </c>
      <c r="P14" s="42">
        <v>0</v>
      </c>
      <c r="Q14" s="58" t="s">
        <v>160</v>
      </c>
    </row>
    <row r="15" spans="2:17" ht="163.19999999999999" x14ac:dyDescent="0.3">
      <c r="B15" s="67"/>
      <c r="C15" s="92"/>
      <c r="D15" s="41" t="s">
        <v>64</v>
      </c>
      <c r="E15" s="41" t="s">
        <v>65</v>
      </c>
      <c r="F15" s="41" t="s">
        <v>66</v>
      </c>
      <c r="G15" s="41" t="s">
        <v>67</v>
      </c>
      <c r="H15" s="41">
        <v>62600</v>
      </c>
      <c r="I15" s="41" t="s">
        <v>138</v>
      </c>
      <c r="J15" s="42" t="s">
        <v>80</v>
      </c>
      <c r="K15" s="42" t="s">
        <v>73</v>
      </c>
      <c r="L15" s="42">
        <v>0</v>
      </c>
      <c r="M15" s="40" t="s">
        <v>133</v>
      </c>
      <c r="N15" s="42">
        <v>10</v>
      </c>
      <c r="O15" s="42">
        <v>2023</v>
      </c>
      <c r="P15" s="42">
        <v>0</v>
      </c>
      <c r="Q15" s="58" t="s">
        <v>159</v>
      </c>
    </row>
    <row r="16" spans="2:17" ht="102" customHeight="1" x14ac:dyDescent="0.3">
      <c r="B16" s="67"/>
      <c r="C16" s="92"/>
      <c r="D16" s="41" t="s">
        <v>64</v>
      </c>
      <c r="E16" s="41" t="s">
        <v>65</v>
      </c>
      <c r="F16" s="41" t="s">
        <v>66</v>
      </c>
      <c r="G16" s="41" t="s">
        <v>67</v>
      </c>
      <c r="H16" s="41">
        <v>62800</v>
      </c>
      <c r="I16" s="41" t="s">
        <v>119</v>
      </c>
      <c r="J16" s="42" t="s">
        <v>80</v>
      </c>
      <c r="K16" s="42" t="s">
        <v>73</v>
      </c>
      <c r="L16" s="42">
        <v>0</v>
      </c>
      <c r="M16" s="40" t="s">
        <v>133</v>
      </c>
      <c r="N16" s="42">
        <v>8</v>
      </c>
      <c r="O16" s="42">
        <v>2023</v>
      </c>
      <c r="P16" s="42">
        <v>0</v>
      </c>
      <c r="Q16" s="58" t="s">
        <v>139</v>
      </c>
    </row>
    <row r="17" spans="2:17" ht="183.6" x14ac:dyDescent="0.3">
      <c r="B17" s="67"/>
      <c r="C17" s="92"/>
      <c r="D17" s="41" t="s">
        <v>64</v>
      </c>
      <c r="E17" s="41" t="s">
        <v>65</v>
      </c>
      <c r="F17" s="41" t="s">
        <v>66</v>
      </c>
      <c r="G17" s="41" t="s">
        <v>67</v>
      </c>
      <c r="H17" s="41">
        <v>62900</v>
      </c>
      <c r="I17" s="41" t="s">
        <v>140</v>
      </c>
      <c r="J17" s="42" t="s">
        <v>80</v>
      </c>
      <c r="K17" s="42" t="s">
        <v>73</v>
      </c>
      <c r="L17" s="42">
        <v>0</v>
      </c>
      <c r="M17" s="40" t="s">
        <v>133</v>
      </c>
      <c r="N17" s="42">
        <v>6</v>
      </c>
      <c r="O17" s="42">
        <v>2023</v>
      </c>
      <c r="P17" s="42">
        <v>0</v>
      </c>
      <c r="Q17" s="58" t="s">
        <v>141</v>
      </c>
    </row>
    <row r="18" spans="2:17" ht="132.6" x14ac:dyDescent="0.3">
      <c r="B18" s="67"/>
      <c r="C18" s="92"/>
      <c r="D18" s="41" t="s">
        <v>64</v>
      </c>
      <c r="E18" s="41" t="s">
        <v>65</v>
      </c>
      <c r="F18" s="41" t="s">
        <v>66</v>
      </c>
      <c r="G18" s="41" t="s">
        <v>67</v>
      </c>
      <c r="H18" s="41">
        <v>63100</v>
      </c>
      <c r="I18" s="41" t="s">
        <v>142</v>
      </c>
      <c r="J18" s="42" t="s">
        <v>80</v>
      </c>
      <c r="K18" s="42" t="s">
        <v>73</v>
      </c>
      <c r="L18" s="42">
        <v>0</v>
      </c>
      <c r="M18" s="40" t="s">
        <v>133</v>
      </c>
      <c r="N18" s="42">
        <v>2</v>
      </c>
      <c r="O18" s="42">
        <v>2023</v>
      </c>
      <c r="P18" s="42">
        <v>0</v>
      </c>
      <c r="Q18" s="58" t="s">
        <v>172</v>
      </c>
    </row>
    <row r="19" spans="2:17" ht="283.95" customHeight="1" x14ac:dyDescent="0.3">
      <c r="B19" s="67"/>
      <c r="C19" s="93"/>
      <c r="D19" s="41" t="s">
        <v>64</v>
      </c>
      <c r="E19" s="41" t="s">
        <v>65</v>
      </c>
      <c r="F19" s="41" t="s">
        <v>66</v>
      </c>
      <c r="G19" s="41" t="s">
        <v>67</v>
      </c>
      <c r="H19" s="41">
        <v>63200</v>
      </c>
      <c r="I19" s="41" t="s">
        <v>143</v>
      </c>
      <c r="J19" s="42" t="s">
        <v>80</v>
      </c>
      <c r="K19" s="42" t="s">
        <v>73</v>
      </c>
      <c r="L19" s="42">
        <v>0</v>
      </c>
      <c r="M19" s="40" t="s">
        <v>133</v>
      </c>
      <c r="N19" s="42">
        <v>4</v>
      </c>
      <c r="O19" s="42">
        <v>2023</v>
      </c>
      <c r="P19" s="42">
        <v>0</v>
      </c>
      <c r="Q19" s="58" t="s">
        <v>168</v>
      </c>
    </row>
    <row r="20" spans="2:17" ht="265.95" customHeight="1" x14ac:dyDescent="0.3">
      <c r="B20" s="67"/>
      <c r="C20" s="85" t="s">
        <v>118</v>
      </c>
      <c r="D20" s="41" t="s">
        <v>64</v>
      </c>
      <c r="E20" s="41" t="s">
        <v>65</v>
      </c>
      <c r="F20" s="41" t="s">
        <v>66</v>
      </c>
      <c r="G20" s="41" t="s">
        <v>67</v>
      </c>
      <c r="H20" s="41">
        <v>62800</v>
      </c>
      <c r="I20" s="41" t="s">
        <v>119</v>
      </c>
      <c r="J20" s="42" t="s">
        <v>80</v>
      </c>
      <c r="K20" s="42" t="s">
        <v>73</v>
      </c>
      <c r="L20" s="42">
        <v>0</v>
      </c>
      <c r="M20" s="40" t="s">
        <v>133</v>
      </c>
      <c r="N20" s="42">
        <v>35</v>
      </c>
      <c r="O20" s="42">
        <v>2023</v>
      </c>
      <c r="P20" s="42">
        <v>0</v>
      </c>
      <c r="Q20" s="58" t="s">
        <v>162</v>
      </c>
    </row>
    <row r="21" spans="2:17" ht="255" x14ac:dyDescent="0.3">
      <c r="B21" s="67"/>
      <c r="C21" s="90"/>
      <c r="D21" s="41" t="s">
        <v>64</v>
      </c>
      <c r="E21" s="41" t="s">
        <v>65</v>
      </c>
      <c r="F21" s="41" t="s">
        <v>66</v>
      </c>
      <c r="G21" s="41" t="s">
        <v>67</v>
      </c>
      <c r="H21" s="41">
        <v>60000</v>
      </c>
      <c r="I21" s="41" t="s">
        <v>114</v>
      </c>
      <c r="J21" s="42" t="s">
        <v>80</v>
      </c>
      <c r="K21" s="42" t="s">
        <v>76</v>
      </c>
      <c r="L21" s="42">
        <v>0</v>
      </c>
      <c r="M21" s="40" t="s">
        <v>133</v>
      </c>
      <c r="N21" s="42">
        <v>70</v>
      </c>
      <c r="O21" s="42">
        <v>2023</v>
      </c>
      <c r="P21" s="42">
        <v>0</v>
      </c>
      <c r="Q21" s="58" t="s">
        <v>164</v>
      </c>
    </row>
    <row r="22" spans="2:17" ht="163.19999999999999" x14ac:dyDescent="0.3">
      <c r="B22" s="67"/>
      <c r="C22" s="92"/>
      <c r="D22" s="41" t="s">
        <v>64</v>
      </c>
      <c r="E22" s="41" t="s">
        <v>65</v>
      </c>
      <c r="F22" s="41" t="s">
        <v>66</v>
      </c>
      <c r="G22" s="41" t="s">
        <v>67</v>
      </c>
      <c r="H22" s="41">
        <v>50105</v>
      </c>
      <c r="I22" s="41" t="s">
        <v>144</v>
      </c>
      <c r="J22" s="42" t="s">
        <v>145</v>
      </c>
      <c r="K22" s="42" t="s">
        <v>76</v>
      </c>
      <c r="L22" s="42">
        <v>0</v>
      </c>
      <c r="M22" s="40" t="s">
        <v>133</v>
      </c>
      <c r="N22" s="42">
        <v>2</v>
      </c>
      <c r="O22" s="42">
        <v>2023</v>
      </c>
      <c r="P22" s="42">
        <v>0</v>
      </c>
      <c r="Q22" s="58" t="s">
        <v>167</v>
      </c>
    </row>
    <row r="23" spans="2:17" ht="91.8" x14ac:dyDescent="0.3">
      <c r="B23" s="67"/>
      <c r="C23" s="92"/>
      <c r="D23" s="41" t="s">
        <v>64</v>
      </c>
      <c r="E23" s="41" t="s">
        <v>65</v>
      </c>
      <c r="F23" s="41" t="s">
        <v>66</v>
      </c>
      <c r="G23" s="41" t="s">
        <v>67</v>
      </c>
      <c r="H23" s="41">
        <v>50130</v>
      </c>
      <c r="I23" s="41" t="s">
        <v>146</v>
      </c>
      <c r="J23" s="42" t="s">
        <v>80</v>
      </c>
      <c r="K23" s="42" t="s">
        <v>73</v>
      </c>
      <c r="L23" s="42">
        <v>0</v>
      </c>
      <c r="M23" s="40" t="s">
        <v>133</v>
      </c>
      <c r="N23" s="42">
        <v>4</v>
      </c>
      <c r="O23" s="42">
        <v>2023</v>
      </c>
      <c r="P23" s="42">
        <v>0</v>
      </c>
      <c r="Q23" s="58" t="s">
        <v>166</v>
      </c>
    </row>
    <row r="24" spans="2:17" ht="91.8" x14ac:dyDescent="0.3">
      <c r="B24" s="67"/>
      <c r="C24" s="92"/>
      <c r="D24" s="41" t="s">
        <v>64</v>
      </c>
      <c r="E24" s="41" t="s">
        <v>65</v>
      </c>
      <c r="F24" s="41" t="s">
        <v>66</v>
      </c>
      <c r="G24" s="41" t="s">
        <v>67</v>
      </c>
      <c r="H24" s="41">
        <v>62000</v>
      </c>
      <c r="I24" s="41" t="s">
        <v>147</v>
      </c>
      <c r="J24" s="42" t="s">
        <v>148</v>
      </c>
      <c r="K24" s="42" t="s">
        <v>76</v>
      </c>
      <c r="L24" s="42">
        <v>0</v>
      </c>
      <c r="M24" s="40" t="s">
        <v>133</v>
      </c>
      <c r="N24" s="42">
        <v>1</v>
      </c>
      <c r="O24" s="42">
        <v>2023</v>
      </c>
      <c r="P24" s="42">
        <v>0</v>
      </c>
      <c r="Q24" s="58" t="s">
        <v>165</v>
      </c>
    </row>
    <row r="25" spans="2:17" ht="369" customHeight="1" x14ac:dyDescent="0.3">
      <c r="B25" s="67"/>
      <c r="C25" s="92"/>
      <c r="D25" s="41" t="s">
        <v>64</v>
      </c>
      <c r="E25" s="41" t="s">
        <v>65</v>
      </c>
      <c r="F25" s="41" t="s">
        <v>66</v>
      </c>
      <c r="G25" s="41" t="s">
        <v>67</v>
      </c>
      <c r="H25" s="41">
        <v>62600</v>
      </c>
      <c r="I25" s="41" t="s">
        <v>138</v>
      </c>
      <c r="J25" s="42" t="s">
        <v>80</v>
      </c>
      <c r="K25" s="42" t="s">
        <v>73</v>
      </c>
      <c r="L25" s="42">
        <v>0</v>
      </c>
      <c r="M25" s="40" t="s">
        <v>133</v>
      </c>
      <c r="N25" s="42">
        <v>60</v>
      </c>
      <c r="O25" s="42">
        <v>2023</v>
      </c>
      <c r="P25" s="42">
        <v>0</v>
      </c>
      <c r="Q25" s="58" t="s">
        <v>161</v>
      </c>
    </row>
    <row r="26" spans="2:17" ht="291.60000000000002" customHeight="1" x14ac:dyDescent="0.3">
      <c r="B26" s="67"/>
      <c r="C26" s="92"/>
      <c r="D26" s="41" t="s">
        <v>64</v>
      </c>
      <c r="E26" s="41" t="s">
        <v>65</v>
      </c>
      <c r="F26" s="41" t="s">
        <v>66</v>
      </c>
      <c r="G26" s="41" t="s">
        <v>67</v>
      </c>
      <c r="H26" s="41">
        <v>62700</v>
      </c>
      <c r="I26" s="41" t="s">
        <v>117</v>
      </c>
      <c r="J26" s="42" t="s">
        <v>80</v>
      </c>
      <c r="K26" s="42" t="s">
        <v>73</v>
      </c>
      <c r="L26" s="42">
        <v>0</v>
      </c>
      <c r="M26" s="40" t="s">
        <v>133</v>
      </c>
      <c r="N26" s="42">
        <v>18</v>
      </c>
      <c r="O26" s="42">
        <v>2023</v>
      </c>
      <c r="P26" s="42">
        <v>0</v>
      </c>
      <c r="Q26" s="58" t="s">
        <v>169</v>
      </c>
    </row>
    <row r="27" spans="2:17" ht="132.6" x14ac:dyDescent="0.3">
      <c r="B27" s="67"/>
      <c r="C27" s="92"/>
      <c r="D27" s="41" t="s">
        <v>64</v>
      </c>
      <c r="E27" s="41" t="s">
        <v>65</v>
      </c>
      <c r="F27" s="41" t="s">
        <v>66</v>
      </c>
      <c r="G27" s="41" t="s">
        <v>67</v>
      </c>
      <c r="H27" s="41">
        <v>62900</v>
      </c>
      <c r="I27" s="41" t="s">
        <v>140</v>
      </c>
      <c r="J27" s="42" t="s">
        <v>80</v>
      </c>
      <c r="K27" s="42" t="s">
        <v>73</v>
      </c>
      <c r="L27" s="42">
        <v>0</v>
      </c>
      <c r="M27" s="40" t="s">
        <v>133</v>
      </c>
      <c r="N27" s="42">
        <v>9</v>
      </c>
      <c r="O27" s="42">
        <v>2023</v>
      </c>
      <c r="P27" s="42">
        <v>0</v>
      </c>
      <c r="Q27" s="58" t="s">
        <v>170</v>
      </c>
    </row>
    <row r="28" spans="2:17" ht="153" x14ac:dyDescent="0.3">
      <c r="B28" s="67"/>
      <c r="C28" s="92"/>
      <c r="D28" s="41" t="s">
        <v>64</v>
      </c>
      <c r="E28" s="41" t="s">
        <v>65</v>
      </c>
      <c r="F28" s="41" t="s">
        <v>66</v>
      </c>
      <c r="G28" s="41" t="s">
        <v>67</v>
      </c>
      <c r="H28" s="41">
        <v>63100</v>
      </c>
      <c r="I28" s="41" t="s">
        <v>142</v>
      </c>
      <c r="J28" s="42" t="s">
        <v>80</v>
      </c>
      <c r="K28" s="42" t="s">
        <v>73</v>
      </c>
      <c r="L28" s="42">
        <v>0</v>
      </c>
      <c r="M28" s="40" t="s">
        <v>133</v>
      </c>
      <c r="N28" s="42">
        <v>3</v>
      </c>
      <c r="O28" s="42">
        <v>2023</v>
      </c>
      <c r="P28" s="42">
        <v>0</v>
      </c>
      <c r="Q28" s="58" t="s">
        <v>171</v>
      </c>
    </row>
    <row r="29" spans="2:17" ht="204" x14ac:dyDescent="0.3">
      <c r="B29" s="67"/>
      <c r="C29" s="92"/>
      <c r="D29" s="41" t="s">
        <v>64</v>
      </c>
      <c r="E29" s="41" t="s">
        <v>65</v>
      </c>
      <c r="F29" s="41" t="s">
        <v>66</v>
      </c>
      <c r="G29" s="41" t="s">
        <v>67</v>
      </c>
      <c r="H29" s="41">
        <v>63200</v>
      </c>
      <c r="I29" s="41" t="s">
        <v>143</v>
      </c>
      <c r="J29" s="42" t="s">
        <v>80</v>
      </c>
      <c r="K29" s="42" t="s">
        <v>73</v>
      </c>
      <c r="L29" s="42">
        <v>0</v>
      </c>
      <c r="M29" s="40" t="s">
        <v>133</v>
      </c>
      <c r="N29" s="42">
        <v>5</v>
      </c>
      <c r="O29" s="42">
        <v>2023</v>
      </c>
      <c r="P29" s="42">
        <v>0</v>
      </c>
      <c r="Q29" s="58" t="s">
        <v>163</v>
      </c>
    </row>
    <row r="30" spans="2:17" ht="61.2" x14ac:dyDescent="0.3">
      <c r="B30" s="67"/>
      <c r="C30" s="93"/>
      <c r="D30" s="41" t="s">
        <v>64</v>
      </c>
      <c r="E30" s="41" t="s">
        <v>65</v>
      </c>
      <c r="F30" s="41" t="s">
        <v>66</v>
      </c>
      <c r="G30" s="41" t="s">
        <v>67</v>
      </c>
      <c r="H30" s="41">
        <v>80500</v>
      </c>
      <c r="I30" s="41" t="s">
        <v>149</v>
      </c>
      <c r="J30" s="42" t="s">
        <v>150</v>
      </c>
      <c r="K30" s="42" t="s">
        <v>76</v>
      </c>
      <c r="L30" s="42">
        <v>0</v>
      </c>
      <c r="M30" s="40" t="s">
        <v>133</v>
      </c>
      <c r="N30" s="42">
        <v>1</v>
      </c>
      <c r="O30" s="42">
        <v>2023</v>
      </c>
      <c r="P30" s="42">
        <v>0</v>
      </c>
      <c r="Q30" s="58" t="s">
        <v>151</v>
      </c>
    </row>
    <row r="31" spans="2:17" ht="171" customHeight="1" x14ac:dyDescent="0.3">
      <c r="B31" s="67"/>
      <c r="C31" s="85" t="s">
        <v>44</v>
      </c>
      <c r="D31" s="41" t="s">
        <v>64</v>
      </c>
      <c r="E31" s="41" t="s">
        <v>65</v>
      </c>
      <c r="F31" s="41" t="s">
        <v>66</v>
      </c>
      <c r="G31" s="41" t="s">
        <v>67</v>
      </c>
      <c r="H31" s="41">
        <v>60000</v>
      </c>
      <c r="I31" s="41" t="s">
        <v>114</v>
      </c>
      <c r="J31" s="42" t="s">
        <v>80</v>
      </c>
      <c r="K31" s="42" t="s">
        <v>76</v>
      </c>
      <c r="L31" s="42">
        <v>0</v>
      </c>
      <c r="M31" s="40" t="s">
        <v>133</v>
      </c>
      <c r="N31" s="42">
        <v>180</v>
      </c>
      <c r="O31" s="42">
        <v>2023</v>
      </c>
      <c r="P31" s="42">
        <v>0</v>
      </c>
      <c r="Q31" s="58" t="s">
        <v>152</v>
      </c>
    </row>
    <row r="32" spans="2:17" ht="93" customHeight="1" x14ac:dyDescent="0.3">
      <c r="B32" s="67"/>
      <c r="C32" s="90"/>
      <c r="D32" s="41" t="s">
        <v>64</v>
      </c>
      <c r="E32" s="41" t="s">
        <v>65</v>
      </c>
      <c r="F32" s="41" t="s">
        <v>66</v>
      </c>
      <c r="G32" s="41" t="s">
        <v>67</v>
      </c>
      <c r="H32" s="41">
        <v>50110</v>
      </c>
      <c r="I32" s="41" t="s">
        <v>120</v>
      </c>
      <c r="J32" s="42" t="s">
        <v>80</v>
      </c>
      <c r="K32" s="42" t="s">
        <v>73</v>
      </c>
      <c r="L32" s="42">
        <v>0</v>
      </c>
      <c r="M32" s="40" t="s">
        <v>133</v>
      </c>
      <c r="N32" s="42">
        <v>0</v>
      </c>
      <c r="O32" s="42">
        <v>2023</v>
      </c>
      <c r="P32" s="42">
        <v>0</v>
      </c>
      <c r="Q32" s="58" t="s">
        <v>153</v>
      </c>
    </row>
    <row r="33" spans="2:17" ht="105.6" customHeight="1" x14ac:dyDescent="0.3">
      <c r="B33" s="67"/>
      <c r="C33" s="90"/>
      <c r="D33" s="41" t="s">
        <v>64</v>
      </c>
      <c r="E33" s="41" t="s">
        <v>65</v>
      </c>
      <c r="F33" s="41" t="s">
        <v>66</v>
      </c>
      <c r="G33" s="41" t="s">
        <v>67</v>
      </c>
      <c r="H33" s="41">
        <v>50001</v>
      </c>
      <c r="I33" s="43" t="s">
        <v>154</v>
      </c>
      <c r="J33" s="42" t="s">
        <v>80</v>
      </c>
      <c r="K33" s="42" t="s">
        <v>76</v>
      </c>
      <c r="L33" s="42">
        <v>0</v>
      </c>
      <c r="M33" s="40" t="s">
        <v>133</v>
      </c>
      <c r="N33" s="42">
        <v>120</v>
      </c>
      <c r="O33" s="42">
        <v>2023</v>
      </c>
      <c r="P33" s="42">
        <v>0</v>
      </c>
      <c r="Q33" s="58" t="s">
        <v>173</v>
      </c>
    </row>
    <row r="34" spans="2:17" ht="93" customHeight="1" x14ac:dyDescent="0.3">
      <c r="B34" s="67"/>
      <c r="C34" s="90"/>
      <c r="D34" s="41" t="s">
        <v>64</v>
      </c>
      <c r="E34" s="41" t="s">
        <v>65</v>
      </c>
      <c r="F34" s="41" t="s">
        <v>66</v>
      </c>
      <c r="G34" s="41" t="s">
        <v>67</v>
      </c>
      <c r="H34" s="41">
        <v>50100</v>
      </c>
      <c r="I34" s="43" t="s">
        <v>155</v>
      </c>
      <c r="J34" s="42" t="s">
        <v>84</v>
      </c>
      <c r="K34" s="42" t="s">
        <v>76</v>
      </c>
      <c r="L34" s="42">
        <v>0</v>
      </c>
      <c r="M34" s="40" t="s">
        <v>133</v>
      </c>
      <c r="N34" s="42">
        <v>0</v>
      </c>
      <c r="O34" s="42">
        <v>2023</v>
      </c>
      <c r="P34" s="42">
        <v>0</v>
      </c>
      <c r="Q34" s="58" t="s">
        <v>156</v>
      </c>
    </row>
    <row r="35" spans="2:17" ht="95.25" customHeight="1" x14ac:dyDescent="0.3">
      <c r="B35" s="67"/>
      <c r="C35" s="90"/>
      <c r="D35" s="41" t="s">
        <v>64</v>
      </c>
      <c r="E35" s="41" t="s">
        <v>65</v>
      </c>
      <c r="F35" s="41" t="s">
        <v>66</v>
      </c>
      <c r="G35" s="41" t="s">
        <v>67</v>
      </c>
      <c r="H35" s="41">
        <v>50120</v>
      </c>
      <c r="I35" s="43" t="s">
        <v>157</v>
      </c>
      <c r="J35" s="42" t="s">
        <v>80</v>
      </c>
      <c r="K35" s="42" t="s">
        <v>73</v>
      </c>
      <c r="L35" s="42">
        <v>0</v>
      </c>
      <c r="M35" s="40" t="s">
        <v>133</v>
      </c>
      <c r="N35" s="42">
        <v>0</v>
      </c>
      <c r="O35" s="42">
        <v>2023</v>
      </c>
      <c r="P35" s="42">
        <v>0</v>
      </c>
      <c r="Q35" s="58" t="s">
        <v>156</v>
      </c>
    </row>
    <row r="36" spans="2:17" ht="33" customHeight="1" x14ac:dyDescent="0.3">
      <c r="B36" s="67"/>
      <c r="C36" s="90"/>
      <c r="D36" s="41" t="s">
        <v>64</v>
      </c>
      <c r="E36" s="41" t="s">
        <v>65</v>
      </c>
      <c r="F36" s="41" t="s">
        <v>66</v>
      </c>
      <c r="G36" s="41" t="s">
        <v>67</v>
      </c>
      <c r="H36" s="41">
        <v>62600</v>
      </c>
      <c r="I36" s="41" t="s">
        <v>138</v>
      </c>
      <c r="J36" s="42" t="s">
        <v>80</v>
      </c>
      <c r="K36" s="42" t="s">
        <v>73</v>
      </c>
      <c r="L36" s="42">
        <v>0</v>
      </c>
      <c r="M36" s="40" t="s">
        <v>133</v>
      </c>
      <c r="N36" s="42">
        <v>10</v>
      </c>
      <c r="O36" s="42">
        <v>2023</v>
      </c>
      <c r="P36" s="42">
        <v>0</v>
      </c>
      <c r="Q36" s="59" t="s">
        <v>194</v>
      </c>
    </row>
    <row r="37" spans="2:17" ht="31.2" customHeight="1" x14ac:dyDescent="0.3">
      <c r="B37" s="67"/>
      <c r="C37" s="90"/>
      <c r="D37" s="41" t="s">
        <v>64</v>
      </c>
      <c r="E37" s="41" t="s">
        <v>65</v>
      </c>
      <c r="F37" s="41" t="s">
        <v>66</v>
      </c>
      <c r="G37" s="41" t="s">
        <v>67</v>
      </c>
      <c r="H37" s="41">
        <v>62700</v>
      </c>
      <c r="I37" s="41" t="s">
        <v>117</v>
      </c>
      <c r="J37" s="42" t="s">
        <v>80</v>
      </c>
      <c r="K37" s="42" t="s">
        <v>73</v>
      </c>
      <c r="L37" s="42">
        <v>0</v>
      </c>
      <c r="M37" s="40" t="s">
        <v>133</v>
      </c>
      <c r="N37" s="42">
        <v>8</v>
      </c>
      <c r="O37" s="42">
        <v>2023</v>
      </c>
      <c r="P37" s="42">
        <v>0</v>
      </c>
      <c r="Q37" s="59" t="s">
        <v>195</v>
      </c>
    </row>
    <row r="38" spans="2:17" ht="67.5" customHeight="1" x14ac:dyDescent="0.3">
      <c r="B38" s="67"/>
      <c r="C38" s="90"/>
      <c r="D38" s="41" t="s">
        <v>64</v>
      </c>
      <c r="E38" s="41" t="s">
        <v>65</v>
      </c>
      <c r="F38" s="41" t="s">
        <v>66</v>
      </c>
      <c r="G38" s="41" t="s">
        <v>67</v>
      </c>
      <c r="H38" s="41">
        <v>62800</v>
      </c>
      <c r="I38" s="41" t="s">
        <v>119</v>
      </c>
      <c r="J38" s="42" t="s">
        <v>80</v>
      </c>
      <c r="K38" s="42" t="s">
        <v>73</v>
      </c>
      <c r="L38" s="42">
        <v>0</v>
      </c>
      <c r="M38" s="40" t="s">
        <v>133</v>
      </c>
      <c r="N38" s="42">
        <v>3</v>
      </c>
      <c r="O38" s="42">
        <v>2023</v>
      </c>
      <c r="P38" s="42">
        <v>0</v>
      </c>
      <c r="Q38" s="59" t="s">
        <v>196</v>
      </c>
    </row>
    <row r="39" spans="2:17" ht="33" customHeight="1" x14ac:dyDescent="0.3">
      <c r="B39" s="67"/>
      <c r="C39" s="90"/>
      <c r="D39" s="41" t="s">
        <v>64</v>
      </c>
      <c r="E39" s="41" t="s">
        <v>65</v>
      </c>
      <c r="F39" s="41" t="s">
        <v>66</v>
      </c>
      <c r="G39" s="41" t="s">
        <v>67</v>
      </c>
      <c r="H39" s="41">
        <v>62900</v>
      </c>
      <c r="I39" s="41" t="s">
        <v>140</v>
      </c>
      <c r="J39" s="42" t="s">
        <v>80</v>
      </c>
      <c r="K39" s="42" t="s">
        <v>73</v>
      </c>
      <c r="L39" s="42">
        <v>0</v>
      </c>
      <c r="M39" s="40" t="s">
        <v>133</v>
      </c>
      <c r="N39" s="42">
        <v>7</v>
      </c>
      <c r="O39" s="42">
        <v>2023</v>
      </c>
      <c r="P39" s="42">
        <v>0</v>
      </c>
      <c r="Q39" s="63" t="s">
        <v>198</v>
      </c>
    </row>
    <row r="40" spans="2:17" ht="48.6" customHeight="1" x14ac:dyDescent="0.3">
      <c r="B40" s="67"/>
      <c r="C40" s="90"/>
      <c r="D40" s="41" t="s">
        <v>64</v>
      </c>
      <c r="E40" s="41" t="s">
        <v>65</v>
      </c>
      <c r="F40" s="41" t="s">
        <v>66</v>
      </c>
      <c r="G40" s="41" t="s">
        <v>67</v>
      </c>
      <c r="H40" s="41">
        <v>63100</v>
      </c>
      <c r="I40" s="41" t="s">
        <v>142</v>
      </c>
      <c r="J40" s="42" t="s">
        <v>80</v>
      </c>
      <c r="K40" s="42" t="s">
        <v>73</v>
      </c>
      <c r="L40" s="42">
        <v>0</v>
      </c>
      <c r="M40" s="40" t="s">
        <v>133</v>
      </c>
      <c r="N40" s="42">
        <v>2</v>
      </c>
      <c r="O40" s="42">
        <v>2023</v>
      </c>
      <c r="P40" s="42">
        <v>0</v>
      </c>
      <c r="Q40" s="64" t="s">
        <v>193</v>
      </c>
    </row>
    <row r="41" spans="2:17" ht="110.4" customHeight="1" thickBot="1" x14ac:dyDescent="0.35">
      <c r="B41" s="67"/>
      <c r="C41" s="90"/>
      <c r="D41" s="41" t="s">
        <v>64</v>
      </c>
      <c r="E41" s="41" t="s">
        <v>65</v>
      </c>
      <c r="F41" s="41" t="s">
        <v>66</v>
      </c>
      <c r="G41" s="41" t="s">
        <v>67</v>
      </c>
      <c r="H41" s="41">
        <v>63200</v>
      </c>
      <c r="I41" s="41" t="s">
        <v>143</v>
      </c>
      <c r="J41" s="42" t="s">
        <v>80</v>
      </c>
      <c r="K41" s="42" t="s">
        <v>73</v>
      </c>
      <c r="L41" s="42">
        <v>0</v>
      </c>
      <c r="M41" s="40" t="s">
        <v>133</v>
      </c>
      <c r="N41" s="42">
        <v>1</v>
      </c>
      <c r="O41" s="42">
        <v>2023</v>
      </c>
      <c r="P41" s="42">
        <v>0</v>
      </c>
      <c r="Q41" s="62" t="s">
        <v>197</v>
      </c>
    </row>
    <row r="42" spans="2:17" ht="40.799999999999997" x14ac:dyDescent="0.3">
      <c r="B42" s="66"/>
      <c r="C42" s="86"/>
      <c r="D42" s="41" t="s">
        <v>64</v>
      </c>
      <c r="E42" s="41" t="s">
        <v>65</v>
      </c>
      <c r="F42" s="41" t="s">
        <v>66</v>
      </c>
      <c r="G42" s="41" t="s">
        <v>67</v>
      </c>
      <c r="H42" s="41">
        <v>80500</v>
      </c>
      <c r="I42" s="51" t="s">
        <v>149</v>
      </c>
      <c r="J42" s="52" t="s">
        <v>150</v>
      </c>
      <c r="K42" s="52" t="s">
        <v>76</v>
      </c>
      <c r="L42" s="52">
        <v>0</v>
      </c>
      <c r="M42" s="40" t="s">
        <v>133</v>
      </c>
      <c r="N42" s="52">
        <v>0</v>
      </c>
      <c r="O42" s="52">
        <v>2023</v>
      </c>
      <c r="P42" s="52">
        <v>0</v>
      </c>
      <c r="Q42" s="59" t="s">
        <v>192</v>
      </c>
    </row>
    <row r="43" spans="2:17" ht="90.75" customHeight="1" x14ac:dyDescent="0.3">
      <c r="B43" s="65" t="s">
        <v>45</v>
      </c>
      <c r="C43" s="85" t="s">
        <v>46</v>
      </c>
      <c r="D43" s="13" t="s">
        <v>61</v>
      </c>
      <c r="E43" s="13" t="s">
        <v>58</v>
      </c>
      <c r="F43" s="13" t="s">
        <v>62</v>
      </c>
      <c r="G43" s="13" t="s">
        <v>63</v>
      </c>
      <c r="H43" s="13" t="s">
        <v>89</v>
      </c>
      <c r="I43" s="13" t="s">
        <v>90</v>
      </c>
      <c r="J43" s="9" t="s">
        <v>79</v>
      </c>
      <c r="K43" s="9" t="s">
        <v>73</v>
      </c>
      <c r="L43" s="9">
        <v>30</v>
      </c>
      <c r="M43" s="40" t="s">
        <v>133</v>
      </c>
      <c r="N43" s="9">
        <v>35</v>
      </c>
      <c r="O43" s="9">
        <v>2023</v>
      </c>
      <c r="P43" s="9" t="s">
        <v>81</v>
      </c>
      <c r="Q43" s="57" t="s">
        <v>179</v>
      </c>
    </row>
    <row r="44" spans="2:17" ht="234.6" x14ac:dyDescent="0.3">
      <c r="B44" s="67"/>
      <c r="C44" s="90"/>
      <c r="D44" s="13" t="s">
        <v>61</v>
      </c>
      <c r="E44" s="13" t="s">
        <v>58</v>
      </c>
      <c r="F44" s="13" t="s">
        <v>62</v>
      </c>
      <c r="G44" s="13" t="s">
        <v>63</v>
      </c>
      <c r="H44" s="13" t="s">
        <v>91</v>
      </c>
      <c r="I44" s="13" t="s">
        <v>92</v>
      </c>
      <c r="J44" s="9" t="s">
        <v>93</v>
      </c>
      <c r="K44" s="9" t="s">
        <v>76</v>
      </c>
      <c r="L44" s="9">
        <v>0</v>
      </c>
      <c r="M44" s="40" t="s">
        <v>133</v>
      </c>
      <c r="N44" s="9">
        <v>7</v>
      </c>
      <c r="O44" s="9">
        <v>2023</v>
      </c>
      <c r="P44" s="9">
        <v>6</v>
      </c>
      <c r="Q44" s="57" t="s">
        <v>191</v>
      </c>
    </row>
    <row r="45" spans="2:17" ht="20.399999999999999" x14ac:dyDescent="0.3">
      <c r="B45" s="67"/>
      <c r="C45" s="90"/>
      <c r="D45" s="13" t="s">
        <v>61</v>
      </c>
      <c r="E45" s="13" t="s">
        <v>58</v>
      </c>
      <c r="F45" s="13" t="s">
        <v>62</v>
      </c>
      <c r="G45" s="13" t="s">
        <v>63</v>
      </c>
      <c r="H45" s="13" t="s">
        <v>94</v>
      </c>
      <c r="I45" s="13" t="s">
        <v>95</v>
      </c>
      <c r="J45" s="9" t="s">
        <v>79</v>
      </c>
      <c r="K45" s="9" t="s">
        <v>73</v>
      </c>
      <c r="L45" s="9">
        <v>7</v>
      </c>
      <c r="M45" s="40" t="s">
        <v>133</v>
      </c>
      <c r="N45" s="9">
        <v>10</v>
      </c>
      <c r="O45" s="9">
        <v>2023</v>
      </c>
      <c r="P45" s="9" t="s">
        <v>81</v>
      </c>
      <c r="Q45" s="57" t="s">
        <v>179</v>
      </c>
    </row>
    <row r="46" spans="2:17" ht="163.19999999999999" x14ac:dyDescent="0.3">
      <c r="B46" s="66"/>
      <c r="C46" s="86"/>
      <c r="D46" s="13" t="s">
        <v>61</v>
      </c>
      <c r="E46" s="13" t="s">
        <v>58</v>
      </c>
      <c r="F46" s="13" t="s">
        <v>62</v>
      </c>
      <c r="G46" s="13" t="s">
        <v>63</v>
      </c>
      <c r="H46" s="13" t="s">
        <v>96</v>
      </c>
      <c r="I46" s="13" t="s">
        <v>97</v>
      </c>
      <c r="J46" s="9" t="s">
        <v>98</v>
      </c>
      <c r="K46" s="9" t="s">
        <v>76</v>
      </c>
      <c r="L46" s="9">
        <v>0</v>
      </c>
      <c r="M46" s="40" t="s">
        <v>133</v>
      </c>
      <c r="N46" s="9">
        <v>2</v>
      </c>
      <c r="O46" s="9">
        <v>2023</v>
      </c>
      <c r="P46" s="9">
        <v>0</v>
      </c>
      <c r="Q46" s="57" t="s">
        <v>181</v>
      </c>
    </row>
    <row r="47" spans="2:17" ht="94.5" customHeight="1" x14ac:dyDescent="0.3">
      <c r="B47" s="67" t="s">
        <v>47</v>
      </c>
      <c r="C47" s="90" t="s">
        <v>48</v>
      </c>
      <c r="D47" s="46" t="s">
        <v>68</v>
      </c>
      <c r="E47" s="46" t="s">
        <v>99</v>
      </c>
      <c r="F47" s="46" t="s">
        <v>100</v>
      </c>
      <c r="G47" s="50" t="s">
        <v>131</v>
      </c>
      <c r="H47" s="46">
        <v>93701</v>
      </c>
      <c r="I47" s="46" t="s">
        <v>101</v>
      </c>
      <c r="J47" s="47" t="s">
        <v>102</v>
      </c>
      <c r="K47" s="47" t="s">
        <v>76</v>
      </c>
      <c r="L47" s="47">
        <v>0</v>
      </c>
      <c r="M47" s="40" t="s">
        <v>133</v>
      </c>
      <c r="N47" s="47">
        <v>5</v>
      </c>
      <c r="O47" s="47">
        <v>2023</v>
      </c>
      <c r="P47" s="47">
        <v>5</v>
      </c>
      <c r="Q47" s="60" t="s">
        <v>190</v>
      </c>
    </row>
    <row r="48" spans="2:17" ht="40.799999999999997" x14ac:dyDescent="0.3">
      <c r="B48" s="67"/>
      <c r="C48" s="86"/>
      <c r="D48" s="13" t="s">
        <v>68</v>
      </c>
      <c r="E48" s="13" t="s">
        <v>99</v>
      </c>
      <c r="F48" s="13" t="s">
        <v>100</v>
      </c>
      <c r="G48" s="37" t="s">
        <v>131</v>
      </c>
      <c r="H48" s="13">
        <v>94800</v>
      </c>
      <c r="I48" s="13" t="s">
        <v>103</v>
      </c>
      <c r="J48" s="9" t="s">
        <v>104</v>
      </c>
      <c r="K48" s="9" t="s">
        <v>73</v>
      </c>
      <c r="L48" s="9">
        <v>0</v>
      </c>
      <c r="M48" s="40" t="s">
        <v>133</v>
      </c>
      <c r="N48" s="9">
        <v>0</v>
      </c>
      <c r="O48" s="9">
        <v>2023</v>
      </c>
      <c r="P48" s="9">
        <v>0</v>
      </c>
      <c r="Q48" s="57" t="s">
        <v>182</v>
      </c>
    </row>
    <row r="49" spans="2:17" ht="71.400000000000006" x14ac:dyDescent="0.3">
      <c r="B49" s="67"/>
      <c r="C49" s="85" t="s">
        <v>49</v>
      </c>
      <c r="D49" s="13" t="s">
        <v>68</v>
      </c>
      <c r="E49" s="13" t="s">
        <v>105</v>
      </c>
      <c r="F49" s="13" t="s">
        <v>106</v>
      </c>
      <c r="G49" s="37" t="s">
        <v>131</v>
      </c>
      <c r="H49" s="13">
        <v>93701</v>
      </c>
      <c r="I49" s="13" t="s">
        <v>101</v>
      </c>
      <c r="J49" s="9" t="s">
        <v>102</v>
      </c>
      <c r="K49" s="9" t="s">
        <v>76</v>
      </c>
      <c r="L49" s="9">
        <v>0</v>
      </c>
      <c r="M49" s="40" t="s">
        <v>133</v>
      </c>
      <c r="N49" s="9">
        <v>2</v>
      </c>
      <c r="O49" s="9">
        <v>2023</v>
      </c>
      <c r="P49" s="9">
        <v>0</v>
      </c>
      <c r="Q49" s="57" t="s">
        <v>183</v>
      </c>
    </row>
    <row r="50" spans="2:17" ht="71.400000000000006" x14ac:dyDescent="0.3">
      <c r="B50" s="67"/>
      <c r="C50" s="86"/>
      <c r="D50" s="13" t="s">
        <v>68</v>
      </c>
      <c r="E50" s="13" t="s">
        <v>105</v>
      </c>
      <c r="F50" s="13" t="s">
        <v>106</v>
      </c>
      <c r="G50" s="37" t="s">
        <v>131</v>
      </c>
      <c r="H50" s="13">
        <v>94800</v>
      </c>
      <c r="I50" s="13" t="s">
        <v>103</v>
      </c>
      <c r="J50" s="9" t="s">
        <v>104</v>
      </c>
      <c r="K50" s="9" t="s">
        <v>73</v>
      </c>
      <c r="L50" s="9">
        <v>0</v>
      </c>
      <c r="M50" s="40" t="s">
        <v>133</v>
      </c>
      <c r="N50" s="9">
        <v>2</v>
      </c>
      <c r="O50" s="9">
        <v>2023</v>
      </c>
      <c r="P50" s="9">
        <v>0</v>
      </c>
      <c r="Q50" s="57" t="s">
        <v>183</v>
      </c>
    </row>
    <row r="51" spans="2:17" ht="102" x14ac:dyDescent="0.3">
      <c r="B51" s="67"/>
      <c r="C51" s="85" t="s">
        <v>50</v>
      </c>
      <c r="D51" s="13" t="s">
        <v>68</v>
      </c>
      <c r="E51" s="13" t="s">
        <v>69</v>
      </c>
      <c r="F51" s="13" t="s">
        <v>107</v>
      </c>
      <c r="G51" s="37" t="s">
        <v>131</v>
      </c>
      <c r="H51" s="13">
        <v>93701</v>
      </c>
      <c r="I51" s="13" t="s">
        <v>101</v>
      </c>
      <c r="J51" s="9" t="s">
        <v>102</v>
      </c>
      <c r="K51" s="9" t="s">
        <v>76</v>
      </c>
      <c r="L51" s="9">
        <v>0</v>
      </c>
      <c r="M51" s="40" t="s">
        <v>133</v>
      </c>
      <c r="N51" s="9">
        <v>15</v>
      </c>
      <c r="O51" s="9">
        <v>2023</v>
      </c>
      <c r="P51" s="9">
        <v>8</v>
      </c>
      <c r="Q51" s="57" t="s">
        <v>184</v>
      </c>
    </row>
    <row r="52" spans="2:17" ht="81.599999999999994" x14ac:dyDescent="0.3">
      <c r="B52" s="66"/>
      <c r="C52" s="86"/>
      <c r="D52" s="13" t="s">
        <v>68</v>
      </c>
      <c r="E52" s="13" t="s">
        <v>69</v>
      </c>
      <c r="F52" s="13" t="s">
        <v>107</v>
      </c>
      <c r="G52" s="37" t="s">
        <v>131</v>
      </c>
      <c r="H52" s="13">
        <v>94800</v>
      </c>
      <c r="I52" s="13" t="s">
        <v>103</v>
      </c>
      <c r="J52" s="9" t="s">
        <v>104</v>
      </c>
      <c r="K52" s="9" t="s">
        <v>73</v>
      </c>
      <c r="L52" s="9">
        <v>0</v>
      </c>
      <c r="M52" s="40" t="s">
        <v>133</v>
      </c>
      <c r="N52" s="9">
        <v>15</v>
      </c>
      <c r="O52" s="9">
        <v>2023</v>
      </c>
      <c r="P52" s="9">
        <v>8</v>
      </c>
      <c r="Q52" s="57" t="s">
        <v>185</v>
      </c>
    </row>
    <row r="53" spans="2:17" ht="61.2" x14ac:dyDescent="0.3">
      <c r="B53" s="65" t="s">
        <v>51</v>
      </c>
      <c r="C53" s="85" t="s">
        <v>121</v>
      </c>
      <c r="D53" s="13" t="s">
        <v>68</v>
      </c>
      <c r="E53" s="13" t="s">
        <v>69</v>
      </c>
      <c r="F53" s="13" t="s">
        <v>107</v>
      </c>
      <c r="G53" s="37" t="s">
        <v>131</v>
      </c>
      <c r="H53" s="13">
        <v>93701</v>
      </c>
      <c r="I53" s="13" t="s">
        <v>101</v>
      </c>
      <c r="J53" s="9" t="s">
        <v>102</v>
      </c>
      <c r="K53" s="9" t="s">
        <v>76</v>
      </c>
      <c r="L53" s="9">
        <v>0</v>
      </c>
      <c r="M53" s="40" t="s">
        <v>133</v>
      </c>
      <c r="N53" s="9">
        <v>1</v>
      </c>
      <c r="O53" s="9">
        <v>2023</v>
      </c>
      <c r="P53" s="9">
        <v>0</v>
      </c>
      <c r="Q53" s="57" t="s">
        <v>186</v>
      </c>
    </row>
    <row r="54" spans="2:17" ht="30.6" x14ac:dyDescent="0.3">
      <c r="B54" s="67"/>
      <c r="C54" s="86"/>
      <c r="D54" s="13" t="s">
        <v>68</v>
      </c>
      <c r="E54" s="13" t="s">
        <v>69</v>
      </c>
      <c r="F54" s="13" t="s">
        <v>107</v>
      </c>
      <c r="G54" s="37" t="s">
        <v>131</v>
      </c>
      <c r="H54" s="13">
        <v>94800</v>
      </c>
      <c r="I54" s="13" t="s">
        <v>103</v>
      </c>
      <c r="J54" s="9" t="s">
        <v>104</v>
      </c>
      <c r="K54" s="9" t="s">
        <v>73</v>
      </c>
      <c r="L54" s="9">
        <v>0</v>
      </c>
      <c r="M54" s="40" t="s">
        <v>133</v>
      </c>
      <c r="N54" s="9">
        <v>1</v>
      </c>
      <c r="O54" s="9">
        <v>2023</v>
      </c>
      <c r="P54" s="9">
        <v>0</v>
      </c>
      <c r="Q54" s="57" t="s">
        <v>187</v>
      </c>
    </row>
    <row r="55" spans="2:17" ht="71.400000000000006" x14ac:dyDescent="0.3">
      <c r="B55" s="67"/>
      <c r="C55" s="85" t="s">
        <v>52</v>
      </c>
      <c r="D55" s="13" t="s">
        <v>68</v>
      </c>
      <c r="E55" s="13" t="s">
        <v>108</v>
      </c>
      <c r="F55" s="13" t="s">
        <v>109</v>
      </c>
      <c r="G55" s="37" t="s">
        <v>131</v>
      </c>
      <c r="H55" s="13">
        <v>92702</v>
      </c>
      <c r="I55" s="13" t="s">
        <v>110</v>
      </c>
      <c r="J55" s="9" t="s">
        <v>111</v>
      </c>
      <c r="K55" s="9" t="s">
        <v>76</v>
      </c>
      <c r="L55" s="9">
        <v>0</v>
      </c>
      <c r="M55" s="40" t="s">
        <v>133</v>
      </c>
      <c r="N55" s="9">
        <v>1</v>
      </c>
      <c r="O55" s="9">
        <v>2023</v>
      </c>
      <c r="P55" s="9">
        <v>0</v>
      </c>
      <c r="Q55" s="57" t="s">
        <v>188</v>
      </c>
    </row>
    <row r="56" spans="2:17" ht="61.2" x14ac:dyDescent="0.3">
      <c r="B56" s="66"/>
      <c r="C56" s="86"/>
      <c r="D56" s="13" t="s">
        <v>68</v>
      </c>
      <c r="E56" s="13" t="s">
        <v>108</v>
      </c>
      <c r="F56" s="13" t="s">
        <v>109</v>
      </c>
      <c r="G56" s="37" t="s">
        <v>131</v>
      </c>
      <c r="H56" s="13">
        <v>93001</v>
      </c>
      <c r="I56" s="13" t="s">
        <v>112</v>
      </c>
      <c r="J56" s="9" t="s">
        <v>75</v>
      </c>
      <c r="K56" s="9" t="s">
        <v>76</v>
      </c>
      <c r="L56" s="9">
        <v>0</v>
      </c>
      <c r="M56" s="40" t="s">
        <v>133</v>
      </c>
      <c r="N56" s="9">
        <v>2.5</v>
      </c>
      <c r="O56" s="9">
        <v>2023</v>
      </c>
      <c r="P56" s="9">
        <v>0</v>
      </c>
      <c r="Q56" s="57" t="s">
        <v>189</v>
      </c>
    </row>
    <row r="57" spans="2:17" ht="51.6" thickBot="1" x14ac:dyDescent="0.35">
      <c r="B57" s="48" t="s">
        <v>54</v>
      </c>
      <c r="C57" s="49" t="s">
        <v>54</v>
      </c>
      <c r="D57" s="19" t="s">
        <v>68</v>
      </c>
      <c r="E57" s="17" t="s">
        <v>69</v>
      </c>
      <c r="F57" s="17" t="s">
        <v>70</v>
      </c>
      <c r="G57" s="53" t="s">
        <v>132</v>
      </c>
      <c r="H57" s="19">
        <v>92501</v>
      </c>
      <c r="I57" s="19" t="s">
        <v>174</v>
      </c>
      <c r="J57" s="12" t="s">
        <v>176</v>
      </c>
      <c r="K57" s="12" t="s">
        <v>76</v>
      </c>
      <c r="L57" s="12">
        <v>0</v>
      </c>
      <c r="M57" s="54" t="s">
        <v>133</v>
      </c>
      <c r="N57" s="12">
        <v>29207</v>
      </c>
      <c r="O57" s="12">
        <v>2023</v>
      </c>
      <c r="P57" s="12">
        <v>0</v>
      </c>
      <c r="Q57" s="61" t="s">
        <v>175</v>
      </c>
    </row>
  </sheetData>
  <mergeCells count="23">
    <mergeCell ref="Q2:Q3"/>
    <mergeCell ref="B43:B46"/>
    <mergeCell ref="C43:C46"/>
    <mergeCell ref="D2:G2"/>
    <mergeCell ref="B10:B42"/>
    <mergeCell ref="C10:C19"/>
    <mergeCell ref="C20:C30"/>
    <mergeCell ref="C31:C42"/>
    <mergeCell ref="B2:B3"/>
    <mergeCell ref="C2:C3"/>
    <mergeCell ref="B4:B5"/>
    <mergeCell ref="C4:C5"/>
    <mergeCell ref="B6:B9"/>
    <mergeCell ref="C6:C9"/>
    <mergeCell ref="C55:C56"/>
    <mergeCell ref="B53:B56"/>
    <mergeCell ref="C53:C54"/>
    <mergeCell ref="L2:P2"/>
    <mergeCell ref="H2:K2"/>
    <mergeCell ref="B47:B52"/>
    <mergeCell ref="C47:C48"/>
    <mergeCell ref="C49:C50"/>
    <mergeCell ref="C51:C52"/>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election activeCell="C16" sqref="C1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44" t="s">
        <v>13</v>
      </c>
      <c r="K4" s="44" t="s">
        <v>14</v>
      </c>
      <c r="L4" s="3" t="s">
        <v>22</v>
      </c>
      <c r="M4" s="44" t="s">
        <v>15</v>
      </c>
      <c r="N4" s="73"/>
    </row>
    <row r="5" spans="2:14" ht="51.75" customHeight="1" x14ac:dyDescent="0.3">
      <c r="B5" s="45" t="s">
        <v>37</v>
      </c>
      <c r="C5" s="9" t="s">
        <v>38</v>
      </c>
      <c r="D5" s="9" t="s">
        <v>56</v>
      </c>
      <c r="E5" s="13" t="s">
        <v>57</v>
      </c>
      <c r="F5" s="13" t="s">
        <v>58</v>
      </c>
      <c r="G5" s="13" t="s">
        <v>59</v>
      </c>
      <c r="H5" s="13" t="s">
        <v>60</v>
      </c>
      <c r="I5" s="23">
        <f>SUM(J5:M5)</f>
        <v>0</v>
      </c>
      <c r="J5" s="23">
        <v>0</v>
      </c>
      <c r="K5" s="23">
        <v>0</v>
      </c>
      <c r="L5" s="23">
        <v>0</v>
      </c>
      <c r="M5" s="23">
        <v>0</v>
      </c>
      <c r="N5" s="24">
        <v>0</v>
      </c>
    </row>
    <row r="6" spans="2:14" ht="31.5" customHeight="1" x14ac:dyDescent="0.3">
      <c r="B6" s="45"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0</v>
      </c>
      <c r="J8" s="29">
        <v>0</v>
      </c>
      <c r="K8" s="29">
        <v>0</v>
      </c>
      <c r="L8" s="29">
        <v>0</v>
      </c>
      <c r="M8" s="29">
        <v>0</v>
      </c>
      <c r="N8" s="30">
        <v>0</v>
      </c>
    </row>
    <row r="9" spans="2:14" ht="26.25" customHeight="1" x14ac:dyDescent="0.3">
      <c r="B9" s="81"/>
      <c r="C9" s="9" t="s">
        <v>44</v>
      </c>
      <c r="D9" s="14" t="s">
        <v>56</v>
      </c>
      <c r="E9" s="15" t="s">
        <v>64</v>
      </c>
      <c r="F9" s="15" t="s">
        <v>65</v>
      </c>
      <c r="G9" s="15" t="s">
        <v>66</v>
      </c>
      <c r="H9" s="15" t="s">
        <v>67</v>
      </c>
      <c r="I9" s="23">
        <f t="shared" si="0"/>
        <v>0</v>
      </c>
      <c r="J9" s="29">
        <v>0</v>
      </c>
      <c r="K9" s="29">
        <v>0</v>
      </c>
      <c r="L9" s="29">
        <v>0</v>
      </c>
      <c r="M9" s="29">
        <v>0</v>
      </c>
      <c r="N9" s="30">
        <v>0</v>
      </c>
    </row>
    <row r="10" spans="2:14" ht="81" customHeight="1" x14ac:dyDescent="0.3">
      <c r="B10" s="45" t="s">
        <v>45</v>
      </c>
      <c r="C10" s="9" t="s">
        <v>46</v>
      </c>
      <c r="D10" s="14" t="s">
        <v>56</v>
      </c>
      <c r="E10" s="15" t="s">
        <v>61</v>
      </c>
      <c r="F10" s="15" t="s">
        <v>58</v>
      </c>
      <c r="G10" s="15" t="s">
        <v>62</v>
      </c>
      <c r="H10" s="15" t="s">
        <v>63</v>
      </c>
      <c r="I10" s="23">
        <f t="shared" si="0"/>
        <v>0</v>
      </c>
      <c r="J10" s="29">
        <v>0</v>
      </c>
      <c r="K10" s="29">
        <v>0</v>
      </c>
      <c r="L10" s="29">
        <v>0</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45"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0</v>
      </c>
      <c r="J17" s="31">
        <f t="shared" ref="J17:N17" si="1">SUM(J5:J16)</f>
        <v>0</v>
      </c>
      <c r="K17" s="31">
        <f t="shared" si="1"/>
        <v>0</v>
      </c>
      <c r="L17" s="31">
        <f t="shared" si="1"/>
        <v>0</v>
      </c>
      <c r="M17" s="31">
        <f t="shared" si="1"/>
        <v>0</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44" t="s">
        <v>14</v>
      </c>
      <c r="I22" s="44" t="s">
        <v>22</v>
      </c>
      <c r="J22" s="44" t="s">
        <v>15</v>
      </c>
      <c r="K22" s="80"/>
    </row>
    <row r="23" spans="2:14" x14ac:dyDescent="0.3">
      <c r="B23" s="21" t="s">
        <v>10</v>
      </c>
      <c r="C23" s="13" t="s">
        <v>58</v>
      </c>
      <c r="D23" s="13" t="s">
        <v>59</v>
      </c>
      <c r="E23" s="18" t="s">
        <v>60</v>
      </c>
      <c r="F23" s="23">
        <f>I5</f>
        <v>0</v>
      </c>
      <c r="G23" s="23">
        <f t="shared" ref="G23:K23" si="2">J5</f>
        <v>0</v>
      </c>
      <c r="H23" s="23">
        <f t="shared" si="2"/>
        <v>0</v>
      </c>
      <c r="I23" s="23">
        <f t="shared" si="2"/>
        <v>0</v>
      </c>
      <c r="J23" s="23">
        <f t="shared" si="2"/>
        <v>0</v>
      </c>
      <c r="K23" s="24">
        <f t="shared" si="2"/>
        <v>0</v>
      </c>
    </row>
    <row r="24" spans="2:14" x14ac:dyDescent="0.3">
      <c r="B24" s="21" t="s">
        <v>7</v>
      </c>
      <c r="C24" s="13" t="s">
        <v>58</v>
      </c>
      <c r="D24" s="13" t="s">
        <v>62</v>
      </c>
      <c r="E24" s="18" t="s">
        <v>63</v>
      </c>
      <c r="F24" s="23">
        <f>SUM(I6,I10)</f>
        <v>0</v>
      </c>
      <c r="G24" s="23">
        <f t="shared" ref="G24:K24" si="3">SUM(J6,J10)</f>
        <v>0</v>
      </c>
      <c r="H24" s="23">
        <f t="shared" si="3"/>
        <v>0</v>
      </c>
      <c r="I24" s="23">
        <f t="shared" si="3"/>
        <v>0</v>
      </c>
      <c r="J24" s="23">
        <f t="shared" si="3"/>
        <v>0</v>
      </c>
      <c r="K24" s="24">
        <f t="shared" si="3"/>
        <v>0</v>
      </c>
    </row>
    <row r="25" spans="2:14" x14ac:dyDescent="0.3">
      <c r="B25" s="21" t="s">
        <v>8</v>
      </c>
      <c r="C25" s="13" t="s">
        <v>65</v>
      </c>
      <c r="D25" s="13" t="s">
        <v>66</v>
      </c>
      <c r="E25" s="18" t="s">
        <v>67</v>
      </c>
      <c r="F25" s="23">
        <f>SUM(I7,I8,I9)</f>
        <v>0</v>
      </c>
      <c r="G25" s="23">
        <f t="shared" ref="G25:K25" si="4">SUM(J7,J8,J9)</f>
        <v>0</v>
      </c>
      <c r="H25" s="23">
        <f t="shared" si="4"/>
        <v>0</v>
      </c>
      <c r="I25" s="23">
        <f t="shared" si="4"/>
        <v>0</v>
      </c>
      <c r="J25" s="23">
        <f t="shared" si="4"/>
        <v>0</v>
      </c>
      <c r="K25" s="24">
        <f t="shared" si="4"/>
        <v>0</v>
      </c>
    </row>
    <row r="26" spans="2:14" x14ac:dyDescent="0.3">
      <c r="B26" s="74" t="s">
        <v>9</v>
      </c>
      <c r="C26" s="76" t="s">
        <v>69</v>
      </c>
      <c r="D26" s="76" t="s">
        <v>70</v>
      </c>
      <c r="E26" s="38" t="s">
        <v>131</v>
      </c>
      <c r="F26" s="23">
        <f>SUM(I11:I15)</f>
        <v>0</v>
      </c>
      <c r="G26" s="23">
        <f t="shared" ref="G26:K26" si="5">SUM(J11:J15)</f>
        <v>0</v>
      </c>
      <c r="H26" s="23">
        <f t="shared" si="5"/>
        <v>0</v>
      </c>
      <c r="I26" s="23">
        <f t="shared" si="5"/>
        <v>0</v>
      </c>
      <c r="J26" s="23">
        <f t="shared" si="5"/>
        <v>0</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0</v>
      </c>
      <c r="G28" s="27">
        <f t="shared" ref="G28:K28" si="7">G23+G24+G25+G26+G27</f>
        <v>0</v>
      </c>
      <c r="H28" s="27">
        <f t="shared" si="7"/>
        <v>0</v>
      </c>
      <c r="I28" s="27">
        <f t="shared" si="7"/>
        <v>0</v>
      </c>
      <c r="J28" s="27">
        <f t="shared" si="7"/>
        <v>0</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0</v>
      </c>
      <c r="E35" s="23">
        <f>H24</f>
        <v>0</v>
      </c>
      <c r="F35" s="24">
        <f>D35+E35</f>
        <v>0</v>
      </c>
    </row>
    <row r="36" spans="2:6" x14ac:dyDescent="0.3">
      <c r="B36" s="67"/>
      <c r="C36" s="13" t="s">
        <v>57</v>
      </c>
      <c r="D36" s="36">
        <f>G23</f>
        <v>0</v>
      </c>
      <c r="E36" s="23">
        <f>H23</f>
        <v>0</v>
      </c>
      <c r="F36" s="24">
        <f>D36+E36</f>
        <v>0</v>
      </c>
    </row>
    <row r="37" spans="2:6" x14ac:dyDescent="0.3">
      <c r="B37" s="66"/>
      <c r="C37" s="13" t="s">
        <v>55</v>
      </c>
      <c r="D37" s="36">
        <f>D35+D36</f>
        <v>0</v>
      </c>
      <c r="E37" s="23">
        <f>E35+E36</f>
        <v>0</v>
      </c>
      <c r="F37" s="24">
        <f>F35+F36</f>
        <v>0</v>
      </c>
    </row>
    <row r="38" spans="2:6" x14ac:dyDescent="0.3">
      <c r="B38" s="65" t="s">
        <v>127</v>
      </c>
      <c r="C38" s="35" t="s">
        <v>64</v>
      </c>
      <c r="D38" s="36">
        <f>G25</f>
        <v>0</v>
      </c>
      <c r="E38" s="23">
        <f>H25</f>
        <v>0</v>
      </c>
      <c r="F38" s="24">
        <f>D38+E38</f>
        <v>0</v>
      </c>
    </row>
    <row r="39" spans="2:6" x14ac:dyDescent="0.3">
      <c r="B39" s="66"/>
      <c r="C39" s="35" t="s">
        <v>55</v>
      </c>
      <c r="D39" s="36">
        <f>D38</f>
        <v>0</v>
      </c>
      <c r="E39" s="23">
        <f>E38</f>
        <v>0</v>
      </c>
      <c r="F39" s="24">
        <f>F38</f>
        <v>0</v>
      </c>
    </row>
    <row r="40" spans="2:6" x14ac:dyDescent="0.3">
      <c r="B40" s="65" t="s">
        <v>128</v>
      </c>
      <c r="C40" s="35" t="s">
        <v>68</v>
      </c>
      <c r="D40" s="36">
        <f>G26+G27</f>
        <v>0</v>
      </c>
      <c r="E40" s="23">
        <f>H26+H27</f>
        <v>0</v>
      </c>
      <c r="F40" s="24">
        <f>D40+E40</f>
        <v>0</v>
      </c>
    </row>
    <row r="41" spans="2:6" x14ac:dyDescent="0.3">
      <c r="B41" s="66"/>
      <c r="C41" s="13" t="s">
        <v>55</v>
      </c>
      <c r="D41" s="23">
        <f>D40</f>
        <v>0</v>
      </c>
      <c r="E41" s="23">
        <f>E40</f>
        <v>0</v>
      </c>
      <c r="F41" s="24">
        <f>F40</f>
        <v>0</v>
      </c>
    </row>
    <row r="42" spans="2:6" ht="15" thickBot="1" x14ac:dyDescent="0.35">
      <c r="B42" s="22" t="s">
        <v>55</v>
      </c>
      <c r="C42" s="19"/>
      <c r="D42" s="27">
        <f>D37+D39+D41</f>
        <v>0</v>
      </c>
      <c r="E42" s="27">
        <f>E39+E41</f>
        <v>0</v>
      </c>
      <c r="F42" s="28">
        <f>F37+F39+F41</f>
        <v>0</v>
      </c>
    </row>
  </sheetData>
  <mergeCells count="36">
    <mergeCell ref="E32:E34"/>
    <mergeCell ref="F32:F34"/>
    <mergeCell ref="B35:B37"/>
    <mergeCell ref="B38:B39"/>
    <mergeCell ref="B40:B41"/>
    <mergeCell ref="B26:B27"/>
    <mergeCell ref="C26:C27"/>
    <mergeCell ref="D26:D27"/>
    <mergeCell ref="B32:B34"/>
    <mergeCell ref="C32:C34"/>
    <mergeCell ref="D32:D34"/>
    <mergeCell ref="B20:B22"/>
    <mergeCell ref="C20:C22"/>
    <mergeCell ref="D20:D22"/>
    <mergeCell ref="E20:E22"/>
    <mergeCell ref="F20:J20"/>
    <mergeCell ref="D2:D4"/>
    <mergeCell ref="E2:H2"/>
    <mergeCell ref="I2:M2"/>
    <mergeCell ref="K20:K22"/>
    <mergeCell ref="F21:F22"/>
    <mergeCell ref="G21:H21"/>
    <mergeCell ref="I21:J21"/>
    <mergeCell ref="I3:I4"/>
    <mergeCell ref="J3:K3"/>
    <mergeCell ref="B7:B9"/>
    <mergeCell ref="B11:B13"/>
    <mergeCell ref="B14:B15"/>
    <mergeCell ref="B2:B4"/>
    <mergeCell ref="C2:C4"/>
    <mergeCell ref="N2:N4"/>
    <mergeCell ref="E3:E4"/>
    <mergeCell ref="F3:F4"/>
    <mergeCell ref="G3:G4"/>
    <mergeCell ref="H3:H4"/>
    <mergeCell ref="L3:M3"/>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election activeCell="C16" sqref="C1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0</v>
      </c>
      <c r="J5" s="23">
        <v>0</v>
      </c>
      <c r="K5" s="23">
        <v>0</v>
      </c>
      <c r="L5" s="23">
        <v>0</v>
      </c>
      <c r="M5" s="23">
        <v>0</v>
      </c>
      <c r="N5" s="24">
        <v>0</v>
      </c>
    </row>
    <row r="6" spans="2:14" ht="31.5" customHeight="1" x14ac:dyDescent="0.3">
      <c r="B6" s="10"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0</v>
      </c>
      <c r="J8" s="29">
        <v>0</v>
      </c>
      <c r="K8" s="29">
        <v>0</v>
      </c>
      <c r="L8" s="29">
        <v>0</v>
      </c>
      <c r="M8" s="29">
        <v>0</v>
      </c>
      <c r="N8" s="30">
        <v>0</v>
      </c>
    </row>
    <row r="9" spans="2:14" ht="26.25" customHeight="1" x14ac:dyDescent="0.3">
      <c r="B9" s="81"/>
      <c r="C9" s="9" t="s">
        <v>44</v>
      </c>
      <c r="D9" s="14" t="s">
        <v>56</v>
      </c>
      <c r="E9" s="15" t="s">
        <v>64</v>
      </c>
      <c r="F9" s="15" t="s">
        <v>65</v>
      </c>
      <c r="G9" s="15" t="s">
        <v>66</v>
      </c>
      <c r="H9" s="15" t="s">
        <v>67</v>
      </c>
      <c r="I9" s="23">
        <f t="shared" si="0"/>
        <v>0</v>
      </c>
      <c r="J9" s="29">
        <v>0</v>
      </c>
      <c r="K9" s="29">
        <v>0</v>
      </c>
      <c r="L9" s="29">
        <v>0</v>
      </c>
      <c r="M9" s="29">
        <v>0</v>
      </c>
      <c r="N9" s="30">
        <v>0</v>
      </c>
    </row>
    <row r="10" spans="2:14" ht="81" customHeight="1" x14ac:dyDescent="0.3">
      <c r="B10" s="10" t="s">
        <v>45</v>
      </c>
      <c r="C10" s="9" t="s">
        <v>46</v>
      </c>
      <c r="D10" s="14" t="s">
        <v>56</v>
      </c>
      <c r="E10" s="15" t="s">
        <v>61</v>
      </c>
      <c r="F10" s="15" t="s">
        <v>58</v>
      </c>
      <c r="G10" s="15" t="s">
        <v>62</v>
      </c>
      <c r="H10" s="15" t="s">
        <v>63</v>
      </c>
      <c r="I10" s="23">
        <f t="shared" si="0"/>
        <v>0</v>
      </c>
      <c r="J10" s="29">
        <v>0</v>
      </c>
      <c r="K10" s="29">
        <v>0</v>
      </c>
      <c r="L10" s="29">
        <v>0</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0</v>
      </c>
      <c r="J17" s="31">
        <f t="shared" ref="J17:N17" si="1">SUM(J5:J16)</f>
        <v>0</v>
      </c>
      <c r="K17" s="31">
        <f t="shared" si="1"/>
        <v>0</v>
      </c>
      <c r="L17" s="31">
        <f t="shared" si="1"/>
        <v>0</v>
      </c>
      <c r="M17" s="31">
        <f t="shared" si="1"/>
        <v>0</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0</v>
      </c>
      <c r="G23" s="23">
        <f t="shared" ref="G23:K23" si="2">J5</f>
        <v>0</v>
      </c>
      <c r="H23" s="23">
        <f t="shared" si="2"/>
        <v>0</v>
      </c>
      <c r="I23" s="23">
        <f t="shared" si="2"/>
        <v>0</v>
      </c>
      <c r="J23" s="23">
        <f t="shared" si="2"/>
        <v>0</v>
      </c>
      <c r="K23" s="24">
        <f t="shared" si="2"/>
        <v>0</v>
      </c>
    </row>
    <row r="24" spans="2:14" x14ac:dyDescent="0.3">
      <c r="B24" s="21" t="s">
        <v>7</v>
      </c>
      <c r="C24" s="13" t="s">
        <v>58</v>
      </c>
      <c r="D24" s="13" t="s">
        <v>62</v>
      </c>
      <c r="E24" s="18" t="s">
        <v>63</v>
      </c>
      <c r="F24" s="23">
        <f>SUM(I6,I10)</f>
        <v>0</v>
      </c>
      <c r="G24" s="23">
        <f t="shared" ref="G24:K24" si="3">SUM(J6,J10)</f>
        <v>0</v>
      </c>
      <c r="H24" s="23">
        <f t="shared" si="3"/>
        <v>0</v>
      </c>
      <c r="I24" s="23">
        <f t="shared" si="3"/>
        <v>0</v>
      </c>
      <c r="J24" s="23">
        <f t="shared" si="3"/>
        <v>0</v>
      </c>
      <c r="K24" s="24">
        <f t="shared" si="3"/>
        <v>0</v>
      </c>
    </row>
    <row r="25" spans="2:14" x14ac:dyDescent="0.3">
      <c r="B25" s="21" t="s">
        <v>8</v>
      </c>
      <c r="C25" s="13" t="s">
        <v>65</v>
      </c>
      <c r="D25" s="13" t="s">
        <v>66</v>
      </c>
      <c r="E25" s="18" t="s">
        <v>67</v>
      </c>
      <c r="F25" s="23">
        <f>SUM(I7,I8,I9)</f>
        <v>0</v>
      </c>
      <c r="G25" s="23">
        <f t="shared" ref="G25:K25" si="4">SUM(J7,J8,J9)</f>
        <v>0</v>
      </c>
      <c r="H25" s="23">
        <f t="shared" si="4"/>
        <v>0</v>
      </c>
      <c r="I25" s="23">
        <f t="shared" si="4"/>
        <v>0</v>
      </c>
      <c r="J25" s="23">
        <f t="shared" si="4"/>
        <v>0</v>
      </c>
      <c r="K25" s="24">
        <f t="shared" si="4"/>
        <v>0</v>
      </c>
    </row>
    <row r="26" spans="2:14" x14ac:dyDescent="0.3">
      <c r="B26" s="74" t="s">
        <v>9</v>
      </c>
      <c r="C26" s="76" t="s">
        <v>69</v>
      </c>
      <c r="D26" s="76" t="s">
        <v>70</v>
      </c>
      <c r="E26" s="38" t="s">
        <v>131</v>
      </c>
      <c r="F26" s="23">
        <f>SUM(I11:I15)</f>
        <v>0</v>
      </c>
      <c r="G26" s="23">
        <f t="shared" ref="G26:K26" si="5">SUM(J11:J15)</f>
        <v>0</v>
      </c>
      <c r="H26" s="23">
        <f t="shared" si="5"/>
        <v>0</v>
      </c>
      <c r="I26" s="23">
        <f t="shared" si="5"/>
        <v>0</v>
      </c>
      <c r="J26" s="23">
        <f t="shared" si="5"/>
        <v>0</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0</v>
      </c>
      <c r="G28" s="27">
        <f t="shared" ref="G28:K28" si="7">G23+G24+G25+G26+G27</f>
        <v>0</v>
      </c>
      <c r="H28" s="27">
        <f t="shared" si="7"/>
        <v>0</v>
      </c>
      <c r="I28" s="27">
        <f t="shared" si="7"/>
        <v>0</v>
      </c>
      <c r="J28" s="27">
        <f t="shared" si="7"/>
        <v>0</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0</v>
      </c>
      <c r="E35" s="23">
        <f>H24</f>
        <v>0</v>
      </c>
      <c r="F35" s="24">
        <f>D35+E35</f>
        <v>0</v>
      </c>
    </row>
    <row r="36" spans="2:6" x14ac:dyDescent="0.3">
      <c r="B36" s="67"/>
      <c r="C36" s="13" t="s">
        <v>57</v>
      </c>
      <c r="D36" s="36">
        <f>G23</f>
        <v>0</v>
      </c>
      <c r="E36" s="23">
        <f>H23</f>
        <v>0</v>
      </c>
      <c r="F36" s="24">
        <f>D36+E36</f>
        <v>0</v>
      </c>
    </row>
    <row r="37" spans="2:6" x14ac:dyDescent="0.3">
      <c r="B37" s="66"/>
      <c r="C37" s="13" t="s">
        <v>55</v>
      </c>
      <c r="D37" s="36">
        <f>D35+D36</f>
        <v>0</v>
      </c>
      <c r="E37" s="23">
        <f>E35+E36</f>
        <v>0</v>
      </c>
      <c r="F37" s="24">
        <f>F35+F36</f>
        <v>0</v>
      </c>
    </row>
    <row r="38" spans="2:6" x14ac:dyDescent="0.3">
      <c r="B38" s="65" t="s">
        <v>127</v>
      </c>
      <c r="C38" s="35" t="s">
        <v>64</v>
      </c>
      <c r="D38" s="36">
        <f>G25</f>
        <v>0</v>
      </c>
      <c r="E38" s="23">
        <f>H25</f>
        <v>0</v>
      </c>
      <c r="F38" s="24">
        <f>D38+E38</f>
        <v>0</v>
      </c>
    </row>
    <row r="39" spans="2:6" x14ac:dyDescent="0.3">
      <c r="B39" s="66"/>
      <c r="C39" s="35" t="s">
        <v>55</v>
      </c>
      <c r="D39" s="36">
        <f>D38</f>
        <v>0</v>
      </c>
      <c r="E39" s="23">
        <f>E38</f>
        <v>0</v>
      </c>
      <c r="F39" s="24">
        <f>F38</f>
        <v>0</v>
      </c>
    </row>
    <row r="40" spans="2:6" x14ac:dyDescent="0.3">
      <c r="B40" s="65" t="s">
        <v>128</v>
      </c>
      <c r="C40" s="35" t="s">
        <v>68</v>
      </c>
      <c r="D40" s="36">
        <f>G26+G27</f>
        <v>0</v>
      </c>
      <c r="E40" s="23">
        <f>H26+H27</f>
        <v>0</v>
      </c>
      <c r="F40" s="24">
        <f>D40+E40</f>
        <v>0</v>
      </c>
    </row>
    <row r="41" spans="2:6" x14ac:dyDescent="0.3">
      <c r="B41" s="66"/>
      <c r="C41" s="13" t="s">
        <v>55</v>
      </c>
      <c r="D41" s="23">
        <f>D40</f>
        <v>0</v>
      </c>
      <c r="E41" s="23">
        <f>E40</f>
        <v>0</v>
      </c>
      <c r="F41" s="24">
        <f>F40</f>
        <v>0</v>
      </c>
    </row>
    <row r="42" spans="2:6" ht="15" thickBot="1" x14ac:dyDescent="0.35">
      <c r="B42" s="22" t="s">
        <v>55</v>
      </c>
      <c r="C42" s="19"/>
      <c r="D42" s="27">
        <f>D37+D39+D41</f>
        <v>0</v>
      </c>
      <c r="E42" s="27">
        <f>E39+E41</f>
        <v>0</v>
      </c>
      <c r="F42" s="28">
        <f>F37+F39+F41</f>
        <v>0</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election activeCell="C16" sqref="C1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0</v>
      </c>
      <c r="J5" s="23">
        <v>0</v>
      </c>
      <c r="K5" s="23">
        <v>0</v>
      </c>
      <c r="L5" s="23">
        <v>0</v>
      </c>
      <c r="M5" s="23">
        <v>0</v>
      </c>
      <c r="N5" s="24">
        <v>0</v>
      </c>
    </row>
    <row r="6" spans="2:14" ht="31.5" customHeight="1" x14ac:dyDescent="0.3">
      <c r="B6" s="10"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0</v>
      </c>
      <c r="J8" s="29">
        <v>0</v>
      </c>
      <c r="K8" s="29">
        <v>0</v>
      </c>
      <c r="L8" s="29">
        <v>0</v>
      </c>
      <c r="M8" s="29">
        <v>0</v>
      </c>
      <c r="N8" s="30">
        <v>0</v>
      </c>
    </row>
    <row r="9" spans="2:14" ht="26.25" customHeight="1" x14ac:dyDescent="0.3">
      <c r="B9" s="81"/>
      <c r="C9" s="9" t="s">
        <v>44</v>
      </c>
      <c r="D9" s="14" t="s">
        <v>56</v>
      </c>
      <c r="E9" s="15" t="s">
        <v>64</v>
      </c>
      <c r="F9" s="15" t="s">
        <v>65</v>
      </c>
      <c r="G9" s="15" t="s">
        <v>66</v>
      </c>
      <c r="H9" s="15" t="s">
        <v>67</v>
      </c>
      <c r="I9" s="23">
        <f t="shared" si="0"/>
        <v>0</v>
      </c>
      <c r="J9" s="29">
        <v>0</v>
      </c>
      <c r="K9" s="29">
        <v>0</v>
      </c>
      <c r="L9" s="29">
        <v>0</v>
      </c>
      <c r="M9" s="29">
        <v>0</v>
      </c>
      <c r="N9" s="30">
        <v>0</v>
      </c>
    </row>
    <row r="10" spans="2:14" ht="81" customHeight="1" x14ac:dyDescent="0.3">
      <c r="B10" s="10" t="s">
        <v>45</v>
      </c>
      <c r="C10" s="9" t="s">
        <v>46</v>
      </c>
      <c r="D10" s="14" t="s">
        <v>56</v>
      </c>
      <c r="E10" s="15" t="s">
        <v>61</v>
      </c>
      <c r="F10" s="15" t="s">
        <v>58</v>
      </c>
      <c r="G10" s="15" t="s">
        <v>62</v>
      </c>
      <c r="H10" s="15" t="s">
        <v>63</v>
      </c>
      <c r="I10" s="23">
        <f t="shared" si="0"/>
        <v>0</v>
      </c>
      <c r="J10" s="29">
        <v>0</v>
      </c>
      <c r="K10" s="29">
        <v>0</v>
      </c>
      <c r="L10" s="29">
        <v>0</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0</v>
      </c>
      <c r="J17" s="31">
        <f t="shared" ref="J17:N17" si="1">SUM(J5:J16)</f>
        <v>0</v>
      </c>
      <c r="K17" s="31">
        <f t="shared" si="1"/>
        <v>0</v>
      </c>
      <c r="L17" s="31">
        <f t="shared" si="1"/>
        <v>0</v>
      </c>
      <c r="M17" s="31">
        <f t="shared" si="1"/>
        <v>0</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0</v>
      </c>
      <c r="G23" s="23">
        <f t="shared" ref="G23:K23" si="2">J5</f>
        <v>0</v>
      </c>
      <c r="H23" s="23">
        <f t="shared" si="2"/>
        <v>0</v>
      </c>
      <c r="I23" s="23">
        <f t="shared" si="2"/>
        <v>0</v>
      </c>
      <c r="J23" s="23">
        <f t="shared" si="2"/>
        <v>0</v>
      </c>
      <c r="K23" s="24">
        <f t="shared" si="2"/>
        <v>0</v>
      </c>
    </row>
    <row r="24" spans="2:14" x14ac:dyDescent="0.3">
      <c r="B24" s="21" t="s">
        <v>7</v>
      </c>
      <c r="C24" s="13" t="s">
        <v>58</v>
      </c>
      <c r="D24" s="13" t="s">
        <v>62</v>
      </c>
      <c r="E24" s="18" t="s">
        <v>63</v>
      </c>
      <c r="F24" s="23">
        <f>SUM(I6,I10)</f>
        <v>0</v>
      </c>
      <c r="G24" s="23">
        <f t="shared" ref="G24:K24" si="3">SUM(J6,J10)</f>
        <v>0</v>
      </c>
      <c r="H24" s="23">
        <f t="shared" si="3"/>
        <v>0</v>
      </c>
      <c r="I24" s="23">
        <f t="shared" si="3"/>
        <v>0</v>
      </c>
      <c r="J24" s="23">
        <f t="shared" si="3"/>
        <v>0</v>
      </c>
      <c r="K24" s="24">
        <f t="shared" si="3"/>
        <v>0</v>
      </c>
    </row>
    <row r="25" spans="2:14" x14ac:dyDescent="0.3">
      <c r="B25" s="21" t="s">
        <v>8</v>
      </c>
      <c r="C25" s="13" t="s">
        <v>65</v>
      </c>
      <c r="D25" s="13" t="s">
        <v>66</v>
      </c>
      <c r="E25" s="18" t="s">
        <v>67</v>
      </c>
      <c r="F25" s="23">
        <f>SUM(I7,I8,I9)</f>
        <v>0</v>
      </c>
      <c r="G25" s="23">
        <f t="shared" ref="G25:K25" si="4">SUM(J7,J8,J9)</f>
        <v>0</v>
      </c>
      <c r="H25" s="23">
        <f t="shared" si="4"/>
        <v>0</v>
      </c>
      <c r="I25" s="23">
        <f t="shared" si="4"/>
        <v>0</v>
      </c>
      <c r="J25" s="23">
        <f t="shared" si="4"/>
        <v>0</v>
      </c>
      <c r="K25" s="24">
        <f t="shared" si="4"/>
        <v>0</v>
      </c>
    </row>
    <row r="26" spans="2:14" x14ac:dyDescent="0.3">
      <c r="B26" s="74" t="s">
        <v>9</v>
      </c>
      <c r="C26" s="76" t="s">
        <v>69</v>
      </c>
      <c r="D26" s="76" t="s">
        <v>70</v>
      </c>
      <c r="E26" s="38" t="s">
        <v>131</v>
      </c>
      <c r="F26" s="23">
        <f>SUM(I11:I15)</f>
        <v>0</v>
      </c>
      <c r="G26" s="23">
        <f t="shared" ref="G26:K26" si="5">SUM(J11:J15)</f>
        <v>0</v>
      </c>
      <c r="H26" s="23">
        <f t="shared" si="5"/>
        <v>0</v>
      </c>
      <c r="I26" s="23">
        <f t="shared" si="5"/>
        <v>0</v>
      </c>
      <c r="J26" s="23">
        <f t="shared" si="5"/>
        <v>0</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0</v>
      </c>
      <c r="G28" s="27">
        <f t="shared" ref="G28:K28" si="7">G23+G24+G25+G26+G27</f>
        <v>0</v>
      </c>
      <c r="H28" s="27">
        <f t="shared" si="7"/>
        <v>0</v>
      </c>
      <c r="I28" s="27">
        <f t="shared" si="7"/>
        <v>0</v>
      </c>
      <c r="J28" s="27">
        <f t="shared" si="7"/>
        <v>0</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0</v>
      </c>
      <c r="E35" s="23">
        <f>H24</f>
        <v>0</v>
      </c>
      <c r="F35" s="24">
        <f>D35+E35</f>
        <v>0</v>
      </c>
    </row>
    <row r="36" spans="2:6" x14ac:dyDescent="0.3">
      <c r="B36" s="67"/>
      <c r="C36" s="13" t="s">
        <v>57</v>
      </c>
      <c r="D36" s="36">
        <f>G23</f>
        <v>0</v>
      </c>
      <c r="E36" s="23">
        <f>H23</f>
        <v>0</v>
      </c>
      <c r="F36" s="24">
        <f>D36+E36</f>
        <v>0</v>
      </c>
    </row>
    <row r="37" spans="2:6" x14ac:dyDescent="0.3">
      <c r="B37" s="66"/>
      <c r="C37" s="13" t="s">
        <v>55</v>
      </c>
      <c r="D37" s="36">
        <f>D35+D36</f>
        <v>0</v>
      </c>
      <c r="E37" s="23">
        <f>E35+E36</f>
        <v>0</v>
      </c>
      <c r="F37" s="24">
        <f>F35+F36</f>
        <v>0</v>
      </c>
    </row>
    <row r="38" spans="2:6" x14ac:dyDescent="0.3">
      <c r="B38" s="65" t="s">
        <v>127</v>
      </c>
      <c r="C38" s="35" t="s">
        <v>64</v>
      </c>
      <c r="D38" s="36">
        <f>G25</f>
        <v>0</v>
      </c>
      <c r="E38" s="23">
        <f>H25</f>
        <v>0</v>
      </c>
      <c r="F38" s="24">
        <f>D38+E38</f>
        <v>0</v>
      </c>
    </row>
    <row r="39" spans="2:6" x14ac:dyDescent="0.3">
      <c r="B39" s="66"/>
      <c r="C39" s="35" t="s">
        <v>55</v>
      </c>
      <c r="D39" s="36">
        <f>D38</f>
        <v>0</v>
      </c>
      <c r="E39" s="23">
        <f>E38</f>
        <v>0</v>
      </c>
      <c r="F39" s="24">
        <f>F38</f>
        <v>0</v>
      </c>
    </row>
    <row r="40" spans="2:6" x14ac:dyDescent="0.3">
      <c r="B40" s="65" t="s">
        <v>128</v>
      </c>
      <c r="C40" s="35" t="s">
        <v>68</v>
      </c>
      <c r="D40" s="36">
        <f>G26+G27</f>
        <v>0</v>
      </c>
      <c r="E40" s="23">
        <f>H26+H27</f>
        <v>0</v>
      </c>
      <c r="F40" s="24">
        <f>D40+E40</f>
        <v>0</v>
      </c>
    </row>
    <row r="41" spans="2:6" x14ac:dyDescent="0.3">
      <c r="B41" s="66"/>
      <c r="C41" s="13" t="s">
        <v>55</v>
      </c>
      <c r="D41" s="23">
        <f>D40</f>
        <v>0</v>
      </c>
      <c r="E41" s="23">
        <f>E40</f>
        <v>0</v>
      </c>
      <c r="F41" s="24">
        <f>F40</f>
        <v>0</v>
      </c>
    </row>
    <row r="42" spans="2:6" ht="15" thickBot="1" x14ac:dyDescent="0.35">
      <c r="B42" s="22" t="s">
        <v>55</v>
      </c>
      <c r="C42" s="19"/>
      <c r="D42" s="27">
        <f>D37+D39+D41</f>
        <v>0</v>
      </c>
      <c r="E42" s="27">
        <f>E39+E41</f>
        <v>0</v>
      </c>
      <c r="F42" s="28">
        <f>F37+F39+F41</f>
        <v>0</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topLeftCell="A19" zoomScaleNormal="100" workbookViewId="0">
      <selection activeCell="G25" sqref="G25"/>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0</v>
      </c>
      <c r="J5" s="23">
        <v>0</v>
      </c>
      <c r="K5" s="23">
        <v>0</v>
      </c>
      <c r="L5" s="23">
        <v>0</v>
      </c>
      <c r="M5" s="23">
        <v>0</v>
      </c>
      <c r="N5" s="24">
        <v>0</v>
      </c>
    </row>
    <row r="6" spans="2:14" ht="31.5" customHeight="1" x14ac:dyDescent="0.3">
      <c r="B6" s="10" t="s">
        <v>39</v>
      </c>
      <c r="C6" s="9" t="s">
        <v>40</v>
      </c>
      <c r="D6" s="14" t="s">
        <v>56</v>
      </c>
      <c r="E6" s="15" t="s">
        <v>61</v>
      </c>
      <c r="F6" s="15" t="s">
        <v>58</v>
      </c>
      <c r="G6" s="15" t="s">
        <v>62</v>
      </c>
      <c r="H6" s="15" t="s">
        <v>63</v>
      </c>
      <c r="I6" s="23">
        <f t="shared" ref="I6:I16" si="0">SUM(J6:M6)</f>
        <v>15176.84</v>
      </c>
      <c r="J6" s="29">
        <v>14418</v>
      </c>
      <c r="K6" s="29">
        <v>0</v>
      </c>
      <c r="L6" s="29">
        <v>758.84</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0</v>
      </c>
      <c r="J8" s="29">
        <v>0</v>
      </c>
      <c r="K8" s="29">
        <v>0</v>
      </c>
      <c r="L8" s="29">
        <v>0</v>
      </c>
      <c r="M8" s="29">
        <v>0</v>
      </c>
      <c r="N8" s="30">
        <v>0</v>
      </c>
    </row>
    <row r="9" spans="2:14" ht="26.25" customHeight="1" x14ac:dyDescent="0.3">
      <c r="B9" s="81"/>
      <c r="C9" s="9" t="s">
        <v>44</v>
      </c>
      <c r="D9" s="14" t="s">
        <v>56</v>
      </c>
      <c r="E9" s="15" t="s">
        <v>64</v>
      </c>
      <c r="F9" s="15" t="s">
        <v>65</v>
      </c>
      <c r="G9" s="15" t="s">
        <v>66</v>
      </c>
      <c r="H9" s="15" t="s">
        <v>67</v>
      </c>
      <c r="I9" s="23">
        <f t="shared" si="0"/>
        <v>666.67</v>
      </c>
      <c r="J9" s="29">
        <v>566.66999999999996</v>
      </c>
      <c r="K9" s="29">
        <v>22.22</v>
      </c>
      <c r="L9" s="29">
        <v>11.11</v>
      </c>
      <c r="M9" s="29">
        <v>66.67</v>
      </c>
      <c r="N9" s="30">
        <v>0</v>
      </c>
    </row>
    <row r="10" spans="2:14" ht="81" customHeight="1" x14ac:dyDescent="0.3">
      <c r="B10" s="10" t="s">
        <v>45</v>
      </c>
      <c r="C10" s="9" t="s">
        <v>46</v>
      </c>
      <c r="D10" s="14" t="s">
        <v>56</v>
      </c>
      <c r="E10" s="15" t="s">
        <v>61</v>
      </c>
      <c r="F10" s="15" t="s">
        <v>58</v>
      </c>
      <c r="G10" s="15" t="s">
        <v>62</v>
      </c>
      <c r="H10" s="15" t="s">
        <v>63</v>
      </c>
      <c r="I10" s="23">
        <f t="shared" si="0"/>
        <v>24210.53</v>
      </c>
      <c r="J10" s="29">
        <v>23000</v>
      </c>
      <c r="K10" s="29">
        <v>0</v>
      </c>
      <c r="L10" s="29">
        <v>1210.53</v>
      </c>
      <c r="M10" s="29">
        <v>0</v>
      </c>
      <c r="N10" s="30">
        <v>0</v>
      </c>
    </row>
    <row r="11" spans="2:14" ht="25.5" customHeight="1" x14ac:dyDescent="0.3">
      <c r="B11" s="81" t="s">
        <v>47</v>
      </c>
      <c r="C11" s="9" t="s">
        <v>48</v>
      </c>
      <c r="D11" s="14" t="s">
        <v>56</v>
      </c>
      <c r="E11" s="15" t="s">
        <v>68</v>
      </c>
      <c r="F11" s="15" t="s">
        <v>69</v>
      </c>
      <c r="G11" s="15" t="s">
        <v>70</v>
      </c>
      <c r="H11" s="37" t="s">
        <v>131</v>
      </c>
      <c r="I11" s="23">
        <f t="shared" si="0"/>
        <v>6000</v>
      </c>
      <c r="J11" s="29">
        <v>2250</v>
      </c>
      <c r="K11" s="29">
        <v>750</v>
      </c>
      <c r="L11" s="29">
        <v>0</v>
      </c>
      <c r="M11" s="29">
        <v>3000</v>
      </c>
      <c r="N11" s="30">
        <v>0</v>
      </c>
    </row>
    <row r="12" spans="2:14" ht="33.75" customHeight="1" x14ac:dyDescent="0.3">
      <c r="B12" s="81"/>
      <c r="C12" s="9" t="s">
        <v>49</v>
      </c>
      <c r="D12" s="14" t="s">
        <v>56</v>
      </c>
      <c r="E12" s="15" t="s">
        <v>68</v>
      </c>
      <c r="F12" s="15" t="s">
        <v>69</v>
      </c>
      <c r="G12" s="15" t="s">
        <v>70</v>
      </c>
      <c r="H12" s="37" t="s">
        <v>131</v>
      </c>
      <c r="I12" s="23">
        <f t="shared" si="0"/>
        <v>7000</v>
      </c>
      <c r="J12" s="29">
        <v>2625</v>
      </c>
      <c r="K12" s="29">
        <v>875</v>
      </c>
      <c r="L12" s="29">
        <v>0</v>
      </c>
      <c r="M12" s="29">
        <v>3500</v>
      </c>
      <c r="N12" s="30">
        <v>0</v>
      </c>
    </row>
    <row r="13" spans="2:14" ht="21" customHeight="1" x14ac:dyDescent="0.3">
      <c r="B13" s="81"/>
      <c r="C13" s="9" t="s">
        <v>50</v>
      </c>
      <c r="D13" s="14" t="s">
        <v>56</v>
      </c>
      <c r="E13" s="15" t="s">
        <v>68</v>
      </c>
      <c r="F13" s="15" t="s">
        <v>69</v>
      </c>
      <c r="G13" s="15" t="s">
        <v>70</v>
      </c>
      <c r="H13" s="37" t="s">
        <v>131</v>
      </c>
      <c r="I13" s="23">
        <f t="shared" si="0"/>
        <v>7777.78</v>
      </c>
      <c r="J13" s="29">
        <v>2625</v>
      </c>
      <c r="K13" s="29">
        <v>875</v>
      </c>
      <c r="L13" s="29">
        <v>0</v>
      </c>
      <c r="M13" s="29">
        <v>4277.78</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60831.82</v>
      </c>
      <c r="J17" s="31">
        <f t="shared" ref="J17:N17" si="1">SUM(J5:J16)</f>
        <v>45484.67</v>
      </c>
      <c r="K17" s="31">
        <f t="shared" si="1"/>
        <v>2522.2200000000003</v>
      </c>
      <c r="L17" s="31">
        <f t="shared" si="1"/>
        <v>1980.48</v>
      </c>
      <c r="M17" s="31">
        <f t="shared" si="1"/>
        <v>10844.45</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0</v>
      </c>
      <c r="G23" s="23">
        <f t="shared" ref="G23:K23" si="2">J5</f>
        <v>0</v>
      </c>
      <c r="H23" s="23">
        <f t="shared" si="2"/>
        <v>0</v>
      </c>
      <c r="I23" s="23">
        <f t="shared" si="2"/>
        <v>0</v>
      </c>
      <c r="J23" s="23">
        <f t="shared" si="2"/>
        <v>0</v>
      </c>
      <c r="K23" s="24">
        <f t="shared" si="2"/>
        <v>0</v>
      </c>
    </row>
    <row r="24" spans="2:14" x14ac:dyDescent="0.3">
      <c r="B24" s="21" t="s">
        <v>7</v>
      </c>
      <c r="C24" s="13" t="s">
        <v>58</v>
      </c>
      <c r="D24" s="13" t="s">
        <v>62</v>
      </c>
      <c r="E24" s="18" t="s">
        <v>63</v>
      </c>
      <c r="F24" s="23">
        <f>SUM(I6,I10)</f>
        <v>39387.369999999995</v>
      </c>
      <c r="G24" s="23">
        <f>SUM(J6,J10)</f>
        <v>37418</v>
      </c>
      <c r="H24" s="23">
        <f t="shared" ref="H24:K24" si="3">SUM(K6,K10)</f>
        <v>0</v>
      </c>
      <c r="I24" s="23">
        <f t="shared" si="3"/>
        <v>1969.37</v>
      </c>
      <c r="J24" s="23">
        <f t="shared" si="3"/>
        <v>0</v>
      </c>
      <c r="K24" s="24">
        <f t="shared" si="3"/>
        <v>0</v>
      </c>
    </row>
    <row r="25" spans="2:14" x14ac:dyDescent="0.3">
      <c r="B25" s="21" t="s">
        <v>8</v>
      </c>
      <c r="C25" s="13" t="s">
        <v>65</v>
      </c>
      <c r="D25" s="13" t="s">
        <v>66</v>
      </c>
      <c r="E25" s="18" t="s">
        <v>67</v>
      </c>
      <c r="F25" s="23">
        <f>SUM(I7,I8,I9)</f>
        <v>666.67</v>
      </c>
      <c r="G25" s="23">
        <f t="shared" ref="G25:K25" si="4">SUM(J7,J8,J9)</f>
        <v>566.66999999999996</v>
      </c>
      <c r="H25" s="23">
        <f t="shared" si="4"/>
        <v>22.22</v>
      </c>
      <c r="I25" s="23">
        <f t="shared" si="4"/>
        <v>11.11</v>
      </c>
      <c r="J25" s="23">
        <f t="shared" si="4"/>
        <v>66.67</v>
      </c>
      <c r="K25" s="24">
        <f t="shared" si="4"/>
        <v>0</v>
      </c>
    </row>
    <row r="26" spans="2:14" x14ac:dyDescent="0.3">
      <c r="B26" s="74" t="s">
        <v>9</v>
      </c>
      <c r="C26" s="76" t="s">
        <v>69</v>
      </c>
      <c r="D26" s="76" t="s">
        <v>70</v>
      </c>
      <c r="E26" s="38" t="s">
        <v>131</v>
      </c>
      <c r="F26" s="23">
        <f>SUM(I11:I15)</f>
        <v>20777.78</v>
      </c>
      <c r="G26" s="23">
        <f t="shared" ref="G26:K26" si="5">SUM(J11:J15)</f>
        <v>7500</v>
      </c>
      <c r="H26" s="23">
        <f t="shared" si="5"/>
        <v>2500</v>
      </c>
      <c r="I26" s="23">
        <f t="shared" si="5"/>
        <v>0</v>
      </c>
      <c r="J26" s="23">
        <f t="shared" si="5"/>
        <v>10777.779999999999</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60831.819999999992</v>
      </c>
      <c r="G28" s="27">
        <f t="shared" ref="G28:K28" si="7">G23+G24+G25+G26+G27</f>
        <v>45484.67</v>
      </c>
      <c r="H28" s="27">
        <f t="shared" si="7"/>
        <v>2522.2199999999998</v>
      </c>
      <c r="I28" s="27">
        <f t="shared" si="7"/>
        <v>1980.4799999999998</v>
      </c>
      <c r="J28" s="27">
        <f t="shared" si="7"/>
        <v>10844.449999999999</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37418</v>
      </c>
      <c r="E35" s="23">
        <f>H24</f>
        <v>0</v>
      </c>
      <c r="F35" s="24">
        <f>D35+E35</f>
        <v>37418</v>
      </c>
    </row>
    <row r="36" spans="2:6" x14ac:dyDescent="0.3">
      <c r="B36" s="67"/>
      <c r="C36" s="13" t="s">
        <v>57</v>
      </c>
      <c r="D36" s="36">
        <f>G23</f>
        <v>0</v>
      </c>
      <c r="E36" s="23">
        <f>H23</f>
        <v>0</v>
      </c>
      <c r="F36" s="24">
        <f>D36+E36</f>
        <v>0</v>
      </c>
    </row>
    <row r="37" spans="2:6" x14ac:dyDescent="0.3">
      <c r="B37" s="66"/>
      <c r="C37" s="13" t="s">
        <v>55</v>
      </c>
      <c r="D37" s="36">
        <f>D35+D36</f>
        <v>37418</v>
      </c>
      <c r="E37" s="23">
        <f>E35+E36</f>
        <v>0</v>
      </c>
      <c r="F37" s="24">
        <f>F35+F36</f>
        <v>37418</v>
      </c>
    </row>
    <row r="38" spans="2:6" x14ac:dyDescent="0.3">
      <c r="B38" s="65" t="s">
        <v>127</v>
      </c>
      <c r="C38" s="35" t="s">
        <v>64</v>
      </c>
      <c r="D38" s="36">
        <f>G25</f>
        <v>566.66999999999996</v>
      </c>
      <c r="E38" s="23">
        <f>H25</f>
        <v>22.22</v>
      </c>
      <c r="F38" s="24">
        <f>D38+E38</f>
        <v>588.89</v>
      </c>
    </row>
    <row r="39" spans="2:6" x14ac:dyDescent="0.3">
      <c r="B39" s="66"/>
      <c r="C39" s="35" t="s">
        <v>55</v>
      </c>
      <c r="D39" s="36">
        <f>D38</f>
        <v>566.66999999999996</v>
      </c>
      <c r="E39" s="23">
        <f>E38</f>
        <v>22.22</v>
      </c>
      <c r="F39" s="24">
        <f>F38</f>
        <v>588.89</v>
      </c>
    </row>
    <row r="40" spans="2:6" x14ac:dyDescent="0.3">
      <c r="B40" s="65" t="s">
        <v>128</v>
      </c>
      <c r="C40" s="35" t="s">
        <v>68</v>
      </c>
      <c r="D40" s="36">
        <f>G26+G27</f>
        <v>7500</v>
      </c>
      <c r="E40" s="23">
        <f>H26+H27</f>
        <v>2500</v>
      </c>
      <c r="F40" s="24">
        <f>D40+E40</f>
        <v>10000</v>
      </c>
    </row>
    <row r="41" spans="2:6" x14ac:dyDescent="0.3">
      <c r="B41" s="66"/>
      <c r="C41" s="13" t="s">
        <v>55</v>
      </c>
      <c r="D41" s="23">
        <f>D40</f>
        <v>7500</v>
      </c>
      <c r="E41" s="23">
        <f>E40</f>
        <v>2500</v>
      </c>
      <c r="F41" s="24">
        <f>F40</f>
        <v>10000</v>
      </c>
    </row>
    <row r="42" spans="2:6" ht="15" thickBot="1" x14ac:dyDescent="0.35">
      <c r="B42" s="22" t="s">
        <v>55</v>
      </c>
      <c r="C42" s="19"/>
      <c r="D42" s="27">
        <f>D37+D39+D41</f>
        <v>45484.67</v>
      </c>
      <c r="E42" s="27">
        <f>E39+E41</f>
        <v>2522.2199999999998</v>
      </c>
      <c r="F42" s="28">
        <f>F37+F39+F41</f>
        <v>48006.89</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topLeftCell="A19" zoomScaleNormal="100" workbookViewId="0">
      <selection activeCell="C16" sqref="C1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0</v>
      </c>
      <c r="J5" s="23">
        <v>0</v>
      </c>
      <c r="K5" s="23">
        <v>0</v>
      </c>
      <c r="L5" s="23">
        <v>0</v>
      </c>
      <c r="M5" s="23">
        <v>0</v>
      </c>
      <c r="N5" s="24">
        <v>0</v>
      </c>
    </row>
    <row r="6" spans="2:14" ht="31.5" customHeight="1" x14ac:dyDescent="0.3">
      <c r="B6" s="10" t="s">
        <v>39</v>
      </c>
      <c r="C6" s="9" t="s">
        <v>40</v>
      </c>
      <c r="D6" s="14" t="s">
        <v>56</v>
      </c>
      <c r="E6" s="15" t="s">
        <v>61</v>
      </c>
      <c r="F6" s="15" t="s">
        <v>58</v>
      </c>
      <c r="G6" s="15" t="s">
        <v>62</v>
      </c>
      <c r="H6" s="15" t="s">
        <v>63</v>
      </c>
      <c r="I6" s="23">
        <f t="shared" ref="I6:I16" si="0">SUM(J6:M6)</f>
        <v>4210.53</v>
      </c>
      <c r="J6" s="29">
        <v>4000</v>
      </c>
      <c r="K6" s="29">
        <v>0</v>
      </c>
      <c r="L6" s="29">
        <v>210.53</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1400</v>
      </c>
      <c r="J8" s="29">
        <v>1190</v>
      </c>
      <c r="K8" s="29">
        <v>210</v>
      </c>
      <c r="L8" s="29">
        <v>0</v>
      </c>
      <c r="M8" s="29">
        <v>0</v>
      </c>
      <c r="N8" s="30">
        <v>0</v>
      </c>
    </row>
    <row r="9" spans="2:14" ht="26.25" customHeight="1" x14ac:dyDescent="0.3">
      <c r="B9" s="81"/>
      <c r="C9" s="9" t="s">
        <v>44</v>
      </c>
      <c r="D9" s="14" t="s">
        <v>56</v>
      </c>
      <c r="E9" s="15" t="s">
        <v>64</v>
      </c>
      <c r="F9" s="15" t="s">
        <v>65</v>
      </c>
      <c r="G9" s="15" t="s">
        <v>66</v>
      </c>
      <c r="H9" s="15" t="s">
        <v>67</v>
      </c>
      <c r="I9" s="23">
        <f t="shared" si="0"/>
        <v>2553.3300000000004</v>
      </c>
      <c r="J9" s="29">
        <v>2170.33</v>
      </c>
      <c r="K9" s="29">
        <v>305.22000000000003</v>
      </c>
      <c r="L9" s="29">
        <v>11.11</v>
      </c>
      <c r="M9" s="29">
        <v>66.67</v>
      </c>
      <c r="N9" s="30">
        <v>0</v>
      </c>
    </row>
    <row r="10" spans="2:14" ht="81" customHeight="1" x14ac:dyDescent="0.3">
      <c r="B10" s="10" t="s">
        <v>45</v>
      </c>
      <c r="C10" s="9" t="s">
        <v>46</v>
      </c>
      <c r="D10" s="14" t="s">
        <v>56</v>
      </c>
      <c r="E10" s="15" t="s">
        <v>61</v>
      </c>
      <c r="F10" s="15" t="s">
        <v>58</v>
      </c>
      <c r="G10" s="15" t="s">
        <v>62</v>
      </c>
      <c r="H10" s="15" t="s">
        <v>63</v>
      </c>
      <c r="I10" s="23">
        <f t="shared" si="0"/>
        <v>2105.2600000000002</v>
      </c>
      <c r="J10" s="29">
        <v>2000</v>
      </c>
      <c r="K10" s="29">
        <v>0</v>
      </c>
      <c r="L10" s="29">
        <v>105.26</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4000</v>
      </c>
      <c r="J14" s="29">
        <v>3000</v>
      </c>
      <c r="K14" s="29">
        <v>1000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877.78</v>
      </c>
      <c r="J16" s="29">
        <v>592.5</v>
      </c>
      <c r="K16" s="29">
        <v>197.5</v>
      </c>
      <c r="L16" s="29">
        <v>0</v>
      </c>
      <c r="M16" s="29">
        <v>87.78</v>
      </c>
      <c r="N16" s="30">
        <v>0</v>
      </c>
    </row>
    <row r="17" spans="2:14" ht="15" thickBot="1" x14ac:dyDescent="0.35">
      <c r="B17" s="11" t="s">
        <v>55</v>
      </c>
      <c r="C17" s="12"/>
      <c r="D17" s="16" t="s">
        <v>56</v>
      </c>
      <c r="E17" s="17"/>
      <c r="F17" s="17"/>
      <c r="G17" s="17"/>
      <c r="H17" s="17"/>
      <c r="I17" s="31">
        <f>SUM(I5:I16)</f>
        <v>15146.900000000001</v>
      </c>
      <c r="J17" s="31">
        <f t="shared" ref="J17:N17" si="1">SUM(J5:J16)</f>
        <v>12952.83</v>
      </c>
      <c r="K17" s="31">
        <f t="shared" si="1"/>
        <v>1712.72</v>
      </c>
      <c r="L17" s="31">
        <f t="shared" si="1"/>
        <v>326.89999999999998</v>
      </c>
      <c r="M17" s="31">
        <f t="shared" si="1"/>
        <v>154.44999999999999</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0</v>
      </c>
      <c r="G23" s="23">
        <f t="shared" ref="G23:K23" si="2">J5</f>
        <v>0</v>
      </c>
      <c r="H23" s="23">
        <f t="shared" si="2"/>
        <v>0</v>
      </c>
      <c r="I23" s="23">
        <f t="shared" si="2"/>
        <v>0</v>
      </c>
      <c r="J23" s="23">
        <f t="shared" si="2"/>
        <v>0</v>
      </c>
      <c r="K23" s="24">
        <f t="shared" si="2"/>
        <v>0</v>
      </c>
    </row>
    <row r="24" spans="2:14" x14ac:dyDescent="0.3">
      <c r="B24" s="21" t="s">
        <v>7</v>
      </c>
      <c r="C24" s="13" t="s">
        <v>58</v>
      </c>
      <c r="D24" s="13" t="s">
        <v>62</v>
      </c>
      <c r="E24" s="18" t="s">
        <v>63</v>
      </c>
      <c r="F24" s="23">
        <f>SUM(I6,I10)</f>
        <v>6315.79</v>
      </c>
      <c r="G24" s="23">
        <f t="shared" ref="G24:K24" si="3">SUM(J6,J10)</f>
        <v>6000</v>
      </c>
      <c r="H24" s="23">
        <f t="shared" si="3"/>
        <v>0</v>
      </c>
      <c r="I24" s="23">
        <f t="shared" si="3"/>
        <v>315.79000000000002</v>
      </c>
      <c r="J24" s="23">
        <f t="shared" si="3"/>
        <v>0</v>
      </c>
      <c r="K24" s="24">
        <f t="shared" si="3"/>
        <v>0</v>
      </c>
    </row>
    <row r="25" spans="2:14" x14ac:dyDescent="0.3">
      <c r="B25" s="21" t="s">
        <v>8</v>
      </c>
      <c r="C25" s="13" t="s">
        <v>65</v>
      </c>
      <c r="D25" s="13" t="s">
        <v>66</v>
      </c>
      <c r="E25" s="18" t="s">
        <v>67</v>
      </c>
      <c r="F25" s="23">
        <f>SUM(I7,I8,I9)</f>
        <v>3953.3300000000004</v>
      </c>
      <c r="G25" s="23">
        <f t="shared" ref="G25:K25" si="4">SUM(J7,J8,J9)</f>
        <v>3360.33</v>
      </c>
      <c r="H25" s="23">
        <f t="shared" si="4"/>
        <v>515.22</v>
      </c>
      <c r="I25" s="23">
        <f t="shared" si="4"/>
        <v>11.11</v>
      </c>
      <c r="J25" s="23">
        <f t="shared" si="4"/>
        <v>66.67</v>
      </c>
      <c r="K25" s="24">
        <f t="shared" si="4"/>
        <v>0</v>
      </c>
    </row>
    <row r="26" spans="2:14" x14ac:dyDescent="0.3">
      <c r="B26" s="74" t="s">
        <v>9</v>
      </c>
      <c r="C26" s="76" t="s">
        <v>69</v>
      </c>
      <c r="D26" s="76" t="s">
        <v>70</v>
      </c>
      <c r="E26" s="38" t="s">
        <v>131</v>
      </c>
      <c r="F26" s="23">
        <f>SUM(I11:I15)</f>
        <v>4000</v>
      </c>
      <c r="G26" s="23">
        <f t="shared" ref="G26:K26" si="5">SUM(J11:J15)</f>
        <v>3000</v>
      </c>
      <c r="H26" s="23">
        <f t="shared" si="5"/>
        <v>1000</v>
      </c>
      <c r="I26" s="23">
        <f t="shared" si="5"/>
        <v>0</v>
      </c>
      <c r="J26" s="23">
        <f t="shared" si="5"/>
        <v>0</v>
      </c>
      <c r="K26" s="24">
        <f t="shared" si="5"/>
        <v>0</v>
      </c>
    </row>
    <row r="27" spans="2:14" x14ac:dyDescent="0.3">
      <c r="B27" s="75"/>
      <c r="C27" s="77"/>
      <c r="D27" s="77"/>
      <c r="E27" s="38" t="s">
        <v>132</v>
      </c>
      <c r="F27" s="25">
        <f>I16</f>
        <v>877.78</v>
      </c>
      <c r="G27" s="25">
        <f t="shared" ref="G27:K27" si="6">J16</f>
        <v>592.5</v>
      </c>
      <c r="H27" s="25">
        <f t="shared" si="6"/>
        <v>197.5</v>
      </c>
      <c r="I27" s="25">
        <f t="shared" si="6"/>
        <v>0</v>
      </c>
      <c r="J27" s="25">
        <f t="shared" si="6"/>
        <v>87.78</v>
      </c>
      <c r="K27" s="26">
        <f t="shared" si="6"/>
        <v>0</v>
      </c>
    </row>
    <row r="28" spans="2:14" ht="15" thickBot="1" x14ac:dyDescent="0.35">
      <c r="B28" s="22" t="s">
        <v>55</v>
      </c>
      <c r="C28" s="19"/>
      <c r="D28" s="19"/>
      <c r="E28" s="20"/>
      <c r="F28" s="27">
        <f>F23+F24+F25+F26+F27</f>
        <v>15146.900000000001</v>
      </c>
      <c r="G28" s="27">
        <f t="shared" ref="G28:K28" si="7">G23+G24+G25+G26+G27</f>
        <v>12952.83</v>
      </c>
      <c r="H28" s="27">
        <f t="shared" si="7"/>
        <v>1712.72</v>
      </c>
      <c r="I28" s="27">
        <f t="shared" si="7"/>
        <v>326.90000000000003</v>
      </c>
      <c r="J28" s="27">
        <f t="shared" si="7"/>
        <v>154.44999999999999</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6000</v>
      </c>
      <c r="E35" s="23">
        <f>H24</f>
        <v>0</v>
      </c>
      <c r="F35" s="24">
        <f>D35+E35</f>
        <v>6000</v>
      </c>
    </row>
    <row r="36" spans="2:6" x14ac:dyDescent="0.3">
      <c r="B36" s="67"/>
      <c r="C36" s="13" t="s">
        <v>57</v>
      </c>
      <c r="D36" s="36">
        <f>G23</f>
        <v>0</v>
      </c>
      <c r="E36" s="23">
        <f>H23</f>
        <v>0</v>
      </c>
      <c r="F36" s="24">
        <f>D36+E36</f>
        <v>0</v>
      </c>
    </row>
    <row r="37" spans="2:6" x14ac:dyDescent="0.3">
      <c r="B37" s="66"/>
      <c r="C37" s="13" t="s">
        <v>55</v>
      </c>
      <c r="D37" s="36">
        <f>D35+D36</f>
        <v>6000</v>
      </c>
      <c r="E37" s="23">
        <f>E35+E36</f>
        <v>0</v>
      </c>
      <c r="F37" s="24">
        <f>F35+F36</f>
        <v>6000</v>
      </c>
    </row>
    <row r="38" spans="2:6" x14ac:dyDescent="0.3">
      <c r="B38" s="65" t="s">
        <v>127</v>
      </c>
      <c r="C38" s="35" t="s">
        <v>64</v>
      </c>
      <c r="D38" s="36">
        <f>G25</f>
        <v>3360.33</v>
      </c>
      <c r="E38" s="23">
        <f>H25</f>
        <v>515.22</v>
      </c>
      <c r="F38" s="24">
        <f>D38+E38</f>
        <v>3875.55</v>
      </c>
    </row>
    <row r="39" spans="2:6" x14ac:dyDescent="0.3">
      <c r="B39" s="66"/>
      <c r="C39" s="35" t="s">
        <v>55</v>
      </c>
      <c r="D39" s="36">
        <f>D38</f>
        <v>3360.33</v>
      </c>
      <c r="E39" s="23">
        <f>E38</f>
        <v>515.22</v>
      </c>
      <c r="F39" s="24">
        <f>F38</f>
        <v>3875.55</v>
      </c>
    </row>
    <row r="40" spans="2:6" x14ac:dyDescent="0.3">
      <c r="B40" s="65" t="s">
        <v>128</v>
      </c>
      <c r="C40" s="35" t="s">
        <v>68</v>
      </c>
      <c r="D40" s="36">
        <f>G26+G27</f>
        <v>3592.5</v>
      </c>
      <c r="E40" s="23">
        <f>H26+H27</f>
        <v>1197.5</v>
      </c>
      <c r="F40" s="24">
        <f>D40+E40</f>
        <v>4790</v>
      </c>
    </row>
    <row r="41" spans="2:6" x14ac:dyDescent="0.3">
      <c r="B41" s="66"/>
      <c r="C41" s="13" t="s">
        <v>55</v>
      </c>
      <c r="D41" s="23">
        <f>D40</f>
        <v>3592.5</v>
      </c>
      <c r="E41" s="23">
        <f>E40</f>
        <v>1197.5</v>
      </c>
      <c r="F41" s="24">
        <f>F40</f>
        <v>4790</v>
      </c>
    </row>
    <row r="42" spans="2:6" ht="15" thickBot="1" x14ac:dyDescent="0.35">
      <c r="B42" s="22" t="s">
        <v>55</v>
      </c>
      <c r="C42" s="19"/>
      <c r="D42" s="27">
        <f>D37+D39+D41</f>
        <v>12952.83</v>
      </c>
      <c r="E42" s="27">
        <f>E39+E41</f>
        <v>1712.72</v>
      </c>
      <c r="F42" s="28">
        <f>F37+F39+F41</f>
        <v>14665.55</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topLeftCell="A19" zoomScaleNormal="100" workbookViewId="0">
      <selection activeCell="K6" sqref="K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1998.8799999999999</v>
      </c>
      <c r="J5" s="23">
        <v>1699.05</v>
      </c>
      <c r="K5" s="23">
        <v>0</v>
      </c>
      <c r="L5" s="23">
        <v>299.83</v>
      </c>
      <c r="M5" s="23">
        <v>0</v>
      </c>
      <c r="N5" s="24">
        <v>0</v>
      </c>
    </row>
    <row r="6" spans="2:14" ht="31.5" customHeight="1" x14ac:dyDescent="0.3">
      <c r="B6" s="10"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2000</v>
      </c>
      <c r="J7" s="29">
        <v>1700</v>
      </c>
      <c r="K7" s="29">
        <v>0</v>
      </c>
      <c r="L7" s="29">
        <v>0</v>
      </c>
      <c r="M7" s="29">
        <v>300</v>
      </c>
      <c r="N7" s="30">
        <v>0</v>
      </c>
    </row>
    <row r="8" spans="2:14" ht="30" customHeight="1" x14ac:dyDescent="0.3">
      <c r="B8" s="81"/>
      <c r="C8" s="9" t="s">
        <v>43</v>
      </c>
      <c r="D8" s="14" t="s">
        <v>56</v>
      </c>
      <c r="E8" s="15" t="s">
        <v>64</v>
      </c>
      <c r="F8" s="15" t="s">
        <v>65</v>
      </c>
      <c r="G8" s="15" t="s">
        <v>66</v>
      </c>
      <c r="H8" s="15" t="s">
        <v>67</v>
      </c>
      <c r="I8" s="23">
        <f t="shared" si="0"/>
        <v>1400</v>
      </c>
      <c r="J8" s="29">
        <v>1190</v>
      </c>
      <c r="K8" s="29">
        <v>210</v>
      </c>
      <c r="L8" s="29">
        <v>0</v>
      </c>
      <c r="M8" s="29">
        <v>0</v>
      </c>
      <c r="N8" s="30">
        <v>0</v>
      </c>
    </row>
    <row r="9" spans="2:14" ht="26.25" customHeight="1" x14ac:dyDescent="0.3">
      <c r="B9" s="81"/>
      <c r="C9" s="9" t="s">
        <v>44</v>
      </c>
      <c r="D9" s="14" t="s">
        <v>56</v>
      </c>
      <c r="E9" s="15" t="s">
        <v>64</v>
      </c>
      <c r="F9" s="15" t="s">
        <v>65</v>
      </c>
      <c r="G9" s="15" t="s">
        <v>66</v>
      </c>
      <c r="H9" s="15" t="s">
        <v>67</v>
      </c>
      <c r="I9" s="23">
        <f t="shared" si="0"/>
        <v>2553.3300000000004</v>
      </c>
      <c r="J9" s="29">
        <v>2170.33</v>
      </c>
      <c r="K9" s="29">
        <v>305.22000000000003</v>
      </c>
      <c r="L9" s="29">
        <v>11.11</v>
      </c>
      <c r="M9" s="29">
        <v>66.67</v>
      </c>
      <c r="N9" s="30">
        <v>0</v>
      </c>
    </row>
    <row r="10" spans="2:14" ht="81" customHeight="1" x14ac:dyDescent="0.3">
      <c r="B10" s="10" t="s">
        <v>45</v>
      </c>
      <c r="C10" s="9" t="s">
        <v>46</v>
      </c>
      <c r="D10" s="14" t="s">
        <v>56</v>
      </c>
      <c r="E10" s="15" t="s">
        <v>61</v>
      </c>
      <c r="F10" s="15" t="s">
        <v>58</v>
      </c>
      <c r="G10" s="15" t="s">
        <v>62</v>
      </c>
      <c r="H10" s="15" t="s">
        <v>63</v>
      </c>
      <c r="I10" s="23">
        <f t="shared" si="0"/>
        <v>5263.16</v>
      </c>
      <c r="J10" s="29">
        <v>5000</v>
      </c>
      <c r="K10" s="29">
        <v>0</v>
      </c>
      <c r="L10" s="29">
        <v>263.16000000000003</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5704.4400000000005</v>
      </c>
      <c r="J15" s="29">
        <v>1925.25</v>
      </c>
      <c r="K15" s="29">
        <v>641.75</v>
      </c>
      <c r="L15" s="29">
        <v>0</v>
      </c>
      <c r="M15" s="29">
        <v>3137.44</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18919.810000000001</v>
      </c>
      <c r="J17" s="31">
        <f t="shared" ref="J17:N17" si="1">SUM(J5:J16)</f>
        <v>13684.630000000001</v>
      </c>
      <c r="K17" s="31">
        <f t="shared" si="1"/>
        <v>1156.97</v>
      </c>
      <c r="L17" s="31">
        <f t="shared" si="1"/>
        <v>574.1</v>
      </c>
      <c r="M17" s="31">
        <f t="shared" si="1"/>
        <v>3504.11</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1998.8799999999999</v>
      </c>
      <c r="G23" s="23">
        <f t="shared" ref="G23:K23" si="2">J5</f>
        <v>1699.05</v>
      </c>
      <c r="H23" s="23">
        <f t="shared" si="2"/>
        <v>0</v>
      </c>
      <c r="I23" s="23">
        <f t="shared" si="2"/>
        <v>299.83</v>
      </c>
      <c r="J23" s="23">
        <f t="shared" si="2"/>
        <v>0</v>
      </c>
      <c r="K23" s="24">
        <f t="shared" si="2"/>
        <v>0</v>
      </c>
    </row>
    <row r="24" spans="2:14" x14ac:dyDescent="0.3">
      <c r="B24" s="21" t="s">
        <v>7</v>
      </c>
      <c r="C24" s="13" t="s">
        <v>58</v>
      </c>
      <c r="D24" s="13" t="s">
        <v>62</v>
      </c>
      <c r="E24" s="18" t="s">
        <v>63</v>
      </c>
      <c r="F24" s="23">
        <f>SUM(I6,I10)</f>
        <v>5263.16</v>
      </c>
      <c r="G24" s="23">
        <f t="shared" ref="G24:K24" si="3">SUM(J6,J10)</f>
        <v>5000</v>
      </c>
      <c r="H24" s="23">
        <f t="shared" si="3"/>
        <v>0</v>
      </c>
      <c r="I24" s="23">
        <f t="shared" si="3"/>
        <v>263.16000000000003</v>
      </c>
      <c r="J24" s="23">
        <f t="shared" si="3"/>
        <v>0</v>
      </c>
      <c r="K24" s="24">
        <f t="shared" si="3"/>
        <v>0</v>
      </c>
    </row>
    <row r="25" spans="2:14" x14ac:dyDescent="0.3">
      <c r="B25" s="21" t="s">
        <v>8</v>
      </c>
      <c r="C25" s="13" t="s">
        <v>65</v>
      </c>
      <c r="D25" s="13" t="s">
        <v>66</v>
      </c>
      <c r="E25" s="18" t="s">
        <v>67</v>
      </c>
      <c r="F25" s="23">
        <f>SUM(I7,I8,I9)</f>
        <v>5953.33</v>
      </c>
      <c r="G25" s="23">
        <f t="shared" ref="G25:K25" si="4">SUM(J7,J8,J9)</f>
        <v>5060.33</v>
      </c>
      <c r="H25" s="23">
        <f t="shared" si="4"/>
        <v>515.22</v>
      </c>
      <c r="I25" s="23">
        <f t="shared" si="4"/>
        <v>11.11</v>
      </c>
      <c r="J25" s="23">
        <f t="shared" si="4"/>
        <v>366.67</v>
      </c>
      <c r="K25" s="24">
        <f t="shared" si="4"/>
        <v>0</v>
      </c>
    </row>
    <row r="26" spans="2:14" x14ac:dyDescent="0.3">
      <c r="B26" s="74" t="s">
        <v>9</v>
      </c>
      <c r="C26" s="76" t="s">
        <v>69</v>
      </c>
      <c r="D26" s="76" t="s">
        <v>70</v>
      </c>
      <c r="E26" s="38" t="s">
        <v>131</v>
      </c>
      <c r="F26" s="23">
        <f>SUM(I11:I15)</f>
        <v>5704.4400000000005</v>
      </c>
      <c r="G26" s="23">
        <f t="shared" ref="G26:K26" si="5">SUM(J11:J15)</f>
        <v>1925.25</v>
      </c>
      <c r="H26" s="23">
        <f t="shared" si="5"/>
        <v>641.75</v>
      </c>
      <c r="I26" s="23">
        <f t="shared" si="5"/>
        <v>0</v>
      </c>
      <c r="J26" s="23">
        <f t="shared" si="5"/>
        <v>3137.44</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18919.809999999998</v>
      </c>
      <c r="G28" s="27">
        <f t="shared" ref="G28:K28" si="7">G23+G24+G25+G26+G27</f>
        <v>13684.630000000001</v>
      </c>
      <c r="H28" s="27">
        <f t="shared" si="7"/>
        <v>1156.97</v>
      </c>
      <c r="I28" s="27">
        <f t="shared" si="7"/>
        <v>574.1</v>
      </c>
      <c r="J28" s="27">
        <f t="shared" si="7"/>
        <v>3504.11</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5000</v>
      </c>
      <c r="E35" s="23">
        <f>H24</f>
        <v>0</v>
      </c>
      <c r="F35" s="24">
        <f>D35+E35</f>
        <v>5000</v>
      </c>
    </row>
    <row r="36" spans="2:6" x14ac:dyDescent="0.3">
      <c r="B36" s="67"/>
      <c r="C36" s="13" t="s">
        <v>57</v>
      </c>
      <c r="D36" s="36">
        <f>G23</f>
        <v>1699.05</v>
      </c>
      <c r="E36" s="23">
        <f>H23</f>
        <v>0</v>
      </c>
      <c r="F36" s="24">
        <f>D36+E36</f>
        <v>1699.05</v>
      </c>
    </row>
    <row r="37" spans="2:6" x14ac:dyDescent="0.3">
      <c r="B37" s="66"/>
      <c r="C37" s="13" t="s">
        <v>55</v>
      </c>
      <c r="D37" s="36">
        <f>D35+D36</f>
        <v>6699.05</v>
      </c>
      <c r="E37" s="23">
        <f>E35+E36</f>
        <v>0</v>
      </c>
      <c r="F37" s="24">
        <f>F35+F36</f>
        <v>6699.05</v>
      </c>
    </row>
    <row r="38" spans="2:6" x14ac:dyDescent="0.3">
      <c r="B38" s="65" t="s">
        <v>127</v>
      </c>
      <c r="C38" s="35" t="s">
        <v>64</v>
      </c>
      <c r="D38" s="36">
        <f>G25</f>
        <v>5060.33</v>
      </c>
      <c r="E38" s="23">
        <f>H25</f>
        <v>515.22</v>
      </c>
      <c r="F38" s="24">
        <f>D38+E38</f>
        <v>5575.55</v>
      </c>
    </row>
    <row r="39" spans="2:6" x14ac:dyDescent="0.3">
      <c r="B39" s="66"/>
      <c r="C39" s="35" t="s">
        <v>55</v>
      </c>
      <c r="D39" s="36">
        <f>D38</f>
        <v>5060.33</v>
      </c>
      <c r="E39" s="23">
        <f>E38</f>
        <v>515.22</v>
      </c>
      <c r="F39" s="24">
        <f>F38</f>
        <v>5575.55</v>
      </c>
    </row>
    <row r="40" spans="2:6" x14ac:dyDescent="0.3">
      <c r="B40" s="65" t="s">
        <v>128</v>
      </c>
      <c r="C40" s="35" t="s">
        <v>68</v>
      </c>
      <c r="D40" s="36">
        <f>G26+G27</f>
        <v>1925.25</v>
      </c>
      <c r="E40" s="23">
        <f>H26+H27</f>
        <v>641.75</v>
      </c>
      <c r="F40" s="24">
        <f>D40+E40</f>
        <v>2567</v>
      </c>
    </row>
    <row r="41" spans="2:6" x14ac:dyDescent="0.3">
      <c r="B41" s="66"/>
      <c r="C41" s="13" t="s">
        <v>55</v>
      </c>
      <c r="D41" s="23">
        <f>D40</f>
        <v>1925.25</v>
      </c>
      <c r="E41" s="23">
        <f>E40</f>
        <v>641.75</v>
      </c>
      <c r="F41" s="24">
        <f>F40</f>
        <v>2567</v>
      </c>
    </row>
    <row r="42" spans="2:6" ht="15" thickBot="1" x14ac:dyDescent="0.35">
      <c r="B42" s="22" t="s">
        <v>55</v>
      </c>
      <c r="C42" s="19"/>
      <c r="D42" s="27">
        <f>D37+D39+D41</f>
        <v>13684.630000000001</v>
      </c>
      <c r="E42" s="27">
        <f>E39+E41</f>
        <v>1156.97</v>
      </c>
      <c r="F42" s="28">
        <f>F37+F39+F41</f>
        <v>14841.6</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topLeftCell="A16" zoomScaleNormal="100" workbookViewId="0">
      <selection activeCell="C16" sqref="C1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666.29</v>
      </c>
      <c r="J5" s="23">
        <v>566.35</v>
      </c>
      <c r="K5" s="23">
        <v>0</v>
      </c>
      <c r="L5" s="23">
        <v>99.94</v>
      </c>
      <c r="M5" s="23">
        <v>0</v>
      </c>
      <c r="N5" s="24">
        <v>0</v>
      </c>
    </row>
    <row r="6" spans="2:14" ht="31.5" customHeight="1" x14ac:dyDescent="0.3">
      <c r="B6" s="10"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2000</v>
      </c>
      <c r="J7" s="29">
        <v>1700</v>
      </c>
      <c r="K7" s="29">
        <v>0</v>
      </c>
      <c r="L7" s="29">
        <v>0</v>
      </c>
      <c r="M7" s="29">
        <v>300</v>
      </c>
      <c r="N7" s="30">
        <v>0</v>
      </c>
    </row>
    <row r="8" spans="2:14" ht="30" customHeight="1" x14ac:dyDescent="0.3">
      <c r="B8" s="81"/>
      <c r="C8" s="9" t="s">
        <v>43</v>
      </c>
      <c r="D8" s="14" t="s">
        <v>56</v>
      </c>
      <c r="E8" s="15" t="s">
        <v>64</v>
      </c>
      <c r="F8" s="15" t="s">
        <v>65</v>
      </c>
      <c r="G8" s="15" t="s">
        <v>66</v>
      </c>
      <c r="H8" s="15" t="s">
        <v>67</v>
      </c>
      <c r="I8" s="23">
        <f t="shared" si="0"/>
        <v>1400</v>
      </c>
      <c r="J8" s="29">
        <v>1190</v>
      </c>
      <c r="K8" s="29">
        <v>210</v>
      </c>
      <c r="L8" s="29">
        <v>0</v>
      </c>
      <c r="M8" s="29">
        <v>0</v>
      </c>
      <c r="N8" s="30">
        <v>0</v>
      </c>
    </row>
    <row r="9" spans="2:14" ht="26.25" customHeight="1" x14ac:dyDescent="0.3">
      <c r="B9" s="81"/>
      <c r="C9" s="9" t="s">
        <v>44</v>
      </c>
      <c r="D9" s="14" t="s">
        <v>56</v>
      </c>
      <c r="E9" s="15" t="s">
        <v>64</v>
      </c>
      <c r="F9" s="15" t="s">
        <v>65</v>
      </c>
      <c r="G9" s="15" t="s">
        <v>66</v>
      </c>
      <c r="H9" s="15" t="s">
        <v>67</v>
      </c>
      <c r="I9" s="23">
        <f t="shared" si="0"/>
        <v>1886.67</v>
      </c>
      <c r="J9" s="29">
        <v>1603.67</v>
      </c>
      <c r="K9" s="29">
        <v>283</v>
      </c>
      <c r="L9" s="29">
        <v>0</v>
      </c>
      <c r="M9" s="29">
        <v>0</v>
      </c>
      <c r="N9" s="30">
        <v>0</v>
      </c>
    </row>
    <row r="10" spans="2:14" ht="81" customHeight="1" x14ac:dyDescent="0.3">
      <c r="B10" s="10" t="s">
        <v>45</v>
      </c>
      <c r="C10" s="9" t="s">
        <v>46</v>
      </c>
      <c r="D10" s="14" t="s">
        <v>56</v>
      </c>
      <c r="E10" s="15" t="s">
        <v>61</v>
      </c>
      <c r="F10" s="15" t="s">
        <v>58</v>
      </c>
      <c r="G10" s="15" t="s">
        <v>62</v>
      </c>
      <c r="H10" s="15" t="s">
        <v>63</v>
      </c>
      <c r="I10" s="23">
        <f t="shared" si="0"/>
        <v>0</v>
      </c>
      <c r="J10" s="29">
        <v>0</v>
      </c>
      <c r="K10" s="29">
        <v>0</v>
      </c>
      <c r="L10" s="29">
        <v>0</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SUM(J13:M13)</f>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5952.96</v>
      </c>
      <c r="J17" s="31">
        <f t="shared" ref="J17:N17" si="1">SUM(J5:J16)</f>
        <v>5060.0200000000004</v>
      </c>
      <c r="K17" s="31">
        <f t="shared" si="1"/>
        <v>493</v>
      </c>
      <c r="L17" s="31">
        <f t="shared" si="1"/>
        <v>99.94</v>
      </c>
      <c r="M17" s="31">
        <f t="shared" si="1"/>
        <v>300</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666.29</v>
      </c>
      <c r="G23" s="23">
        <f t="shared" ref="G23:K23" si="2">J5</f>
        <v>566.35</v>
      </c>
      <c r="H23" s="23">
        <f t="shared" si="2"/>
        <v>0</v>
      </c>
      <c r="I23" s="23">
        <f t="shared" si="2"/>
        <v>99.94</v>
      </c>
      <c r="J23" s="23">
        <f t="shared" si="2"/>
        <v>0</v>
      </c>
      <c r="K23" s="24">
        <f t="shared" si="2"/>
        <v>0</v>
      </c>
    </row>
    <row r="24" spans="2:14" x14ac:dyDescent="0.3">
      <c r="B24" s="21" t="s">
        <v>7</v>
      </c>
      <c r="C24" s="13" t="s">
        <v>58</v>
      </c>
      <c r="D24" s="13" t="s">
        <v>62</v>
      </c>
      <c r="E24" s="18" t="s">
        <v>63</v>
      </c>
      <c r="F24" s="23">
        <f>SUM(I6,I10)</f>
        <v>0</v>
      </c>
      <c r="G24" s="23">
        <f t="shared" ref="G24:K24" si="3">SUM(J6,J10)</f>
        <v>0</v>
      </c>
      <c r="H24" s="23">
        <f t="shared" si="3"/>
        <v>0</v>
      </c>
      <c r="I24" s="23">
        <f t="shared" si="3"/>
        <v>0</v>
      </c>
      <c r="J24" s="23">
        <f t="shared" si="3"/>
        <v>0</v>
      </c>
      <c r="K24" s="24">
        <f t="shared" si="3"/>
        <v>0</v>
      </c>
    </row>
    <row r="25" spans="2:14" x14ac:dyDescent="0.3">
      <c r="B25" s="21" t="s">
        <v>8</v>
      </c>
      <c r="C25" s="13" t="s">
        <v>65</v>
      </c>
      <c r="D25" s="13" t="s">
        <v>66</v>
      </c>
      <c r="E25" s="18" t="s">
        <v>67</v>
      </c>
      <c r="F25" s="23">
        <f>SUM(I7,I8,I9)</f>
        <v>5286.67</v>
      </c>
      <c r="G25" s="23">
        <f t="shared" ref="G25:K25" si="4">SUM(J7,J8,J9)</f>
        <v>4493.67</v>
      </c>
      <c r="H25" s="23">
        <f t="shared" si="4"/>
        <v>493</v>
      </c>
      <c r="I25" s="23">
        <f t="shared" si="4"/>
        <v>0</v>
      </c>
      <c r="J25" s="23">
        <f t="shared" si="4"/>
        <v>300</v>
      </c>
      <c r="K25" s="24">
        <f t="shared" si="4"/>
        <v>0</v>
      </c>
    </row>
    <row r="26" spans="2:14" x14ac:dyDescent="0.3">
      <c r="B26" s="74" t="s">
        <v>9</v>
      </c>
      <c r="C26" s="76" t="s">
        <v>69</v>
      </c>
      <c r="D26" s="76" t="s">
        <v>70</v>
      </c>
      <c r="E26" s="38" t="s">
        <v>131</v>
      </c>
      <c r="F26" s="23">
        <f>SUM(I11:I15)</f>
        <v>0</v>
      </c>
      <c r="G26" s="23">
        <f t="shared" ref="G26:K26" si="5">SUM(J11:J15)</f>
        <v>0</v>
      </c>
      <c r="H26" s="23">
        <f t="shared" si="5"/>
        <v>0</v>
      </c>
      <c r="I26" s="23">
        <f t="shared" si="5"/>
        <v>0</v>
      </c>
      <c r="J26" s="23">
        <f t="shared" si="5"/>
        <v>0</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5952.96</v>
      </c>
      <c r="G28" s="27">
        <f t="shared" ref="G28:K28" si="7">G23+G24+G25+G26+G27</f>
        <v>5060.0200000000004</v>
      </c>
      <c r="H28" s="27">
        <f t="shared" si="7"/>
        <v>493</v>
      </c>
      <c r="I28" s="27">
        <f t="shared" si="7"/>
        <v>99.94</v>
      </c>
      <c r="J28" s="27">
        <f t="shared" si="7"/>
        <v>300</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0</v>
      </c>
      <c r="E35" s="23">
        <f>H24</f>
        <v>0</v>
      </c>
      <c r="F35" s="24">
        <f>D35+E35</f>
        <v>0</v>
      </c>
    </row>
    <row r="36" spans="2:6" x14ac:dyDescent="0.3">
      <c r="B36" s="67"/>
      <c r="C36" s="13" t="s">
        <v>57</v>
      </c>
      <c r="D36" s="36">
        <f>G23</f>
        <v>566.35</v>
      </c>
      <c r="E36" s="23">
        <f>H23</f>
        <v>0</v>
      </c>
      <c r="F36" s="24">
        <f>D36+E36</f>
        <v>566.35</v>
      </c>
    </row>
    <row r="37" spans="2:6" x14ac:dyDescent="0.3">
      <c r="B37" s="66"/>
      <c r="C37" s="13" t="s">
        <v>55</v>
      </c>
      <c r="D37" s="36">
        <f>D35+D36</f>
        <v>566.35</v>
      </c>
      <c r="E37" s="23">
        <f>E35+E36</f>
        <v>0</v>
      </c>
      <c r="F37" s="24">
        <f>F35+F36</f>
        <v>566.35</v>
      </c>
    </row>
    <row r="38" spans="2:6" x14ac:dyDescent="0.3">
      <c r="B38" s="65" t="s">
        <v>127</v>
      </c>
      <c r="C38" s="35" t="s">
        <v>64</v>
      </c>
      <c r="D38" s="36">
        <f>G25</f>
        <v>4493.67</v>
      </c>
      <c r="E38" s="23">
        <f>H25</f>
        <v>493</v>
      </c>
      <c r="F38" s="24">
        <f>D38+E38</f>
        <v>4986.67</v>
      </c>
    </row>
    <row r="39" spans="2:6" x14ac:dyDescent="0.3">
      <c r="B39" s="66"/>
      <c r="C39" s="35" t="s">
        <v>55</v>
      </c>
      <c r="D39" s="36">
        <f>D38</f>
        <v>4493.67</v>
      </c>
      <c r="E39" s="23">
        <f>E38</f>
        <v>493</v>
      </c>
      <c r="F39" s="24">
        <f>F38</f>
        <v>4986.67</v>
      </c>
    </row>
    <row r="40" spans="2:6" x14ac:dyDescent="0.3">
      <c r="B40" s="65" t="s">
        <v>128</v>
      </c>
      <c r="C40" s="35" t="s">
        <v>68</v>
      </c>
      <c r="D40" s="36">
        <f>G26+G27</f>
        <v>0</v>
      </c>
      <c r="E40" s="23">
        <f>H26+H27</f>
        <v>0</v>
      </c>
      <c r="F40" s="24">
        <f>D40+E40</f>
        <v>0</v>
      </c>
    </row>
    <row r="41" spans="2:6" x14ac:dyDescent="0.3">
      <c r="B41" s="66"/>
      <c r="C41" s="13" t="s">
        <v>55</v>
      </c>
      <c r="D41" s="23">
        <f>D40</f>
        <v>0</v>
      </c>
      <c r="E41" s="23">
        <f>E40</f>
        <v>0</v>
      </c>
      <c r="F41" s="24">
        <f>F40</f>
        <v>0</v>
      </c>
    </row>
    <row r="42" spans="2:6" ht="15" thickBot="1" x14ac:dyDescent="0.35">
      <c r="B42" s="22" t="s">
        <v>55</v>
      </c>
      <c r="C42" s="19"/>
      <c r="D42" s="27">
        <f>D37+D39+D41</f>
        <v>5060.0200000000004</v>
      </c>
      <c r="E42" s="27">
        <f>E39+E41</f>
        <v>493</v>
      </c>
      <c r="F42" s="28">
        <f>F37+F39+F41</f>
        <v>5553.02</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2"/>
  <sheetViews>
    <sheetView showGridLines="0" zoomScaleNormal="100" workbookViewId="0">
      <selection activeCell="C16" sqref="C16"/>
    </sheetView>
  </sheetViews>
  <sheetFormatPr defaultRowHeight="14.4" x14ac:dyDescent="0.3"/>
  <cols>
    <col min="1" max="1" width="0.88671875" customWidth="1"/>
    <col min="2" max="2" width="13.6640625" customWidth="1"/>
    <col min="3" max="3" width="22.88671875" customWidth="1"/>
    <col min="9" max="10" width="10.5546875" bestFit="1" customWidth="1"/>
    <col min="11" max="11" width="9.33203125" bestFit="1" customWidth="1"/>
    <col min="12" max="12" width="9.6640625" bestFit="1" customWidth="1"/>
    <col min="13" max="14" width="9.33203125" bestFit="1" customWidth="1"/>
  </cols>
  <sheetData>
    <row r="1" spans="2:14" s="5" customFormat="1" ht="22.5" customHeight="1" thickBot="1" x14ac:dyDescent="0.35">
      <c r="B1" s="4" t="s">
        <v>5</v>
      </c>
    </row>
    <row r="2" spans="2:14" ht="15" customHeight="1" x14ac:dyDescent="0.3">
      <c r="B2" s="68" t="s">
        <v>0</v>
      </c>
      <c r="C2" s="70" t="s">
        <v>1</v>
      </c>
      <c r="D2" s="70" t="s">
        <v>21</v>
      </c>
      <c r="E2" s="82" t="s">
        <v>2</v>
      </c>
      <c r="F2" s="82"/>
      <c r="G2" s="82"/>
      <c r="H2" s="82"/>
      <c r="I2" s="82" t="s">
        <v>3</v>
      </c>
      <c r="J2" s="82"/>
      <c r="K2" s="82"/>
      <c r="L2" s="82"/>
      <c r="M2" s="82"/>
      <c r="N2" s="72" t="s">
        <v>35</v>
      </c>
    </row>
    <row r="3" spans="2:14" ht="18" customHeight="1" x14ac:dyDescent="0.3">
      <c r="B3" s="69"/>
      <c r="C3" s="71"/>
      <c r="D3" s="71"/>
      <c r="E3" s="71" t="s">
        <v>4</v>
      </c>
      <c r="F3" s="71" t="s">
        <v>18</v>
      </c>
      <c r="G3" s="71" t="s">
        <v>17</v>
      </c>
      <c r="H3" s="71" t="s">
        <v>16</v>
      </c>
      <c r="I3" s="71" t="s">
        <v>12</v>
      </c>
      <c r="J3" s="71" t="s">
        <v>19</v>
      </c>
      <c r="K3" s="71"/>
      <c r="L3" s="71" t="s">
        <v>20</v>
      </c>
      <c r="M3" s="71"/>
      <c r="N3" s="73"/>
    </row>
    <row r="4" spans="2:14" ht="48" x14ac:dyDescent="0.3">
      <c r="B4" s="69"/>
      <c r="C4" s="71"/>
      <c r="D4" s="71"/>
      <c r="E4" s="71"/>
      <c r="F4" s="71"/>
      <c r="G4" s="71"/>
      <c r="H4" s="71"/>
      <c r="I4" s="71"/>
      <c r="J4" s="7" t="s">
        <v>13</v>
      </c>
      <c r="K4" s="7" t="s">
        <v>14</v>
      </c>
      <c r="L4" s="3" t="s">
        <v>22</v>
      </c>
      <c r="M4" s="7" t="s">
        <v>15</v>
      </c>
      <c r="N4" s="73"/>
    </row>
    <row r="5" spans="2:14" ht="51.75" customHeight="1" x14ac:dyDescent="0.3">
      <c r="B5" s="10" t="s">
        <v>37</v>
      </c>
      <c r="C5" s="9" t="s">
        <v>38</v>
      </c>
      <c r="D5" s="9" t="s">
        <v>56</v>
      </c>
      <c r="E5" s="13" t="s">
        <v>57</v>
      </c>
      <c r="F5" s="13" t="s">
        <v>58</v>
      </c>
      <c r="G5" s="13" t="s">
        <v>59</v>
      </c>
      <c r="H5" s="13" t="s">
        <v>60</v>
      </c>
      <c r="I5" s="23">
        <f>SUM(J5:M5)</f>
        <v>666.29</v>
      </c>
      <c r="J5" s="23">
        <v>566.35</v>
      </c>
      <c r="K5" s="23">
        <v>0</v>
      </c>
      <c r="L5" s="23">
        <v>99.94</v>
      </c>
      <c r="M5" s="23">
        <v>0</v>
      </c>
      <c r="N5" s="24">
        <v>0</v>
      </c>
    </row>
    <row r="6" spans="2:14" ht="31.5" customHeight="1" x14ac:dyDescent="0.3">
      <c r="B6" s="10" t="s">
        <v>39</v>
      </c>
      <c r="C6" s="9" t="s">
        <v>40</v>
      </c>
      <c r="D6" s="14" t="s">
        <v>56</v>
      </c>
      <c r="E6" s="15" t="s">
        <v>61</v>
      </c>
      <c r="F6" s="15" t="s">
        <v>58</v>
      </c>
      <c r="G6" s="15" t="s">
        <v>62</v>
      </c>
      <c r="H6" s="15" t="s">
        <v>63</v>
      </c>
      <c r="I6" s="23">
        <f t="shared" ref="I6:I16" si="0">SUM(J6:M6)</f>
        <v>0</v>
      </c>
      <c r="J6" s="29">
        <v>0</v>
      </c>
      <c r="K6" s="29">
        <v>0</v>
      </c>
      <c r="L6" s="29">
        <v>0</v>
      </c>
      <c r="M6" s="29">
        <v>0</v>
      </c>
      <c r="N6" s="30">
        <v>0</v>
      </c>
    </row>
    <row r="7" spans="2:14" ht="39" customHeight="1" x14ac:dyDescent="0.3">
      <c r="B7" s="81" t="s">
        <v>41</v>
      </c>
      <c r="C7" s="9" t="s">
        <v>42</v>
      </c>
      <c r="D7" s="14" t="s">
        <v>56</v>
      </c>
      <c r="E7" s="15" t="s">
        <v>64</v>
      </c>
      <c r="F7" s="15" t="s">
        <v>65</v>
      </c>
      <c r="G7" s="15" t="s">
        <v>66</v>
      </c>
      <c r="H7" s="15" t="s">
        <v>67</v>
      </c>
      <c r="I7" s="23">
        <f t="shared" si="0"/>
        <v>0</v>
      </c>
      <c r="J7" s="29">
        <v>0</v>
      </c>
      <c r="K7" s="29">
        <v>0</v>
      </c>
      <c r="L7" s="29">
        <v>0</v>
      </c>
      <c r="M7" s="29">
        <v>0</v>
      </c>
      <c r="N7" s="30">
        <v>0</v>
      </c>
    </row>
    <row r="8" spans="2:14" ht="30" customHeight="1" x14ac:dyDescent="0.3">
      <c r="B8" s="81"/>
      <c r="C8" s="9" t="s">
        <v>43</v>
      </c>
      <c r="D8" s="14" t="s">
        <v>56</v>
      </c>
      <c r="E8" s="15" t="s">
        <v>64</v>
      </c>
      <c r="F8" s="15" t="s">
        <v>65</v>
      </c>
      <c r="G8" s="15" t="s">
        <v>66</v>
      </c>
      <c r="H8" s="15" t="s">
        <v>67</v>
      </c>
      <c r="I8" s="23">
        <f t="shared" si="0"/>
        <v>0</v>
      </c>
      <c r="J8" s="29">
        <v>0</v>
      </c>
      <c r="K8" s="29">
        <v>0</v>
      </c>
      <c r="L8" s="29">
        <v>0</v>
      </c>
      <c r="M8" s="29">
        <v>0</v>
      </c>
      <c r="N8" s="30">
        <v>0</v>
      </c>
    </row>
    <row r="9" spans="2:14" ht="26.25" customHeight="1" x14ac:dyDescent="0.3">
      <c r="B9" s="81"/>
      <c r="C9" s="9" t="s">
        <v>44</v>
      </c>
      <c r="D9" s="14" t="s">
        <v>56</v>
      </c>
      <c r="E9" s="15" t="s">
        <v>64</v>
      </c>
      <c r="F9" s="15" t="s">
        <v>65</v>
      </c>
      <c r="G9" s="15" t="s">
        <v>66</v>
      </c>
      <c r="H9" s="15" t="s">
        <v>67</v>
      </c>
      <c r="I9" s="23">
        <f t="shared" si="0"/>
        <v>0</v>
      </c>
      <c r="J9" s="29">
        <v>0</v>
      </c>
      <c r="K9" s="29">
        <v>0</v>
      </c>
      <c r="L9" s="29">
        <v>0</v>
      </c>
      <c r="M9" s="29">
        <v>0</v>
      </c>
      <c r="N9" s="30">
        <v>0</v>
      </c>
    </row>
    <row r="10" spans="2:14" ht="81" customHeight="1" x14ac:dyDescent="0.3">
      <c r="B10" s="10" t="s">
        <v>45</v>
      </c>
      <c r="C10" s="9" t="s">
        <v>46</v>
      </c>
      <c r="D10" s="14" t="s">
        <v>56</v>
      </c>
      <c r="E10" s="15" t="s">
        <v>61</v>
      </c>
      <c r="F10" s="15" t="s">
        <v>58</v>
      </c>
      <c r="G10" s="15" t="s">
        <v>62</v>
      </c>
      <c r="H10" s="15" t="s">
        <v>63</v>
      </c>
      <c r="I10" s="23">
        <f t="shared" si="0"/>
        <v>0</v>
      </c>
      <c r="J10" s="29">
        <v>0</v>
      </c>
      <c r="K10" s="29">
        <v>0</v>
      </c>
      <c r="L10" s="29">
        <v>0</v>
      </c>
      <c r="M10" s="29">
        <v>0</v>
      </c>
      <c r="N10" s="30">
        <v>0</v>
      </c>
    </row>
    <row r="11" spans="2:14" ht="25.5" customHeight="1" x14ac:dyDescent="0.3">
      <c r="B11" s="81" t="s">
        <v>47</v>
      </c>
      <c r="C11" s="9" t="s">
        <v>48</v>
      </c>
      <c r="D11" s="14" t="s">
        <v>56</v>
      </c>
      <c r="E11" s="15" t="s">
        <v>68</v>
      </c>
      <c r="F11" s="15" t="s">
        <v>69</v>
      </c>
      <c r="G11" s="15" t="s">
        <v>70</v>
      </c>
      <c r="H11" s="37" t="s">
        <v>131</v>
      </c>
      <c r="I11" s="23">
        <f t="shared" si="0"/>
        <v>0</v>
      </c>
      <c r="J11" s="29">
        <v>0</v>
      </c>
      <c r="K11" s="29">
        <v>0</v>
      </c>
      <c r="L11" s="29">
        <v>0</v>
      </c>
      <c r="M11" s="29">
        <v>0</v>
      </c>
      <c r="N11" s="30">
        <v>0</v>
      </c>
    </row>
    <row r="12" spans="2:14" ht="33.75" customHeight="1" x14ac:dyDescent="0.3">
      <c r="B12" s="81"/>
      <c r="C12" s="9" t="s">
        <v>49</v>
      </c>
      <c r="D12" s="14" t="s">
        <v>56</v>
      </c>
      <c r="E12" s="15" t="s">
        <v>68</v>
      </c>
      <c r="F12" s="15" t="s">
        <v>69</v>
      </c>
      <c r="G12" s="15" t="s">
        <v>70</v>
      </c>
      <c r="H12" s="37" t="s">
        <v>131</v>
      </c>
      <c r="I12" s="23">
        <f t="shared" si="0"/>
        <v>0</v>
      </c>
      <c r="J12" s="29">
        <v>0</v>
      </c>
      <c r="K12" s="29">
        <v>0</v>
      </c>
      <c r="L12" s="29">
        <v>0</v>
      </c>
      <c r="M12" s="29">
        <v>0</v>
      </c>
      <c r="N12" s="30">
        <v>0</v>
      </c>
    </row>
    <row r="13" spans="2:14" ht="21" customHeight="1" x14ac:dyDescent="0.3">
      <c r="B13" s="81"/>
      <c r="C13" s="9" t="s">
        <v>50</v>
      </c>
      <c r="D13" s="14" t="s">
        <v>56</v>
      </c>
      <c r="E13" s="15" t="s">
        <v>68</v>
      </c>
      <c r="F13" s="15" t="s">
        <v>69</v>
      </c>
      <c r="G13" s="15" t="s">
        <v>70</v>
      </c>
      <c r="H13" s="37" t="s">
        <v>131</v>
      </c>
      <c r="I13" s="23">
        <f t="shared" si="0"/>
        <v>0</v>
      </c>
      <c r="J13" s="29">
        <v>0</v>
      </c>
      <c r="K13" s="29">
        <v>0</v>
      </c>
      <c r="L13" s="29">
        <v>0</v>
      </c>
      <c r="M13" s="29">
        <v>0</v>
      </c>
      <c r="N13" s="30">
        <v>0</v>
      </c>
    </row>
    <row r="14" spans="2:14" ht="38.25" customHeight="1" x14ac:dyDescent="0.3">
      <c r="B14" s="81" t="s">
        <v>51</v>
      </c>
      <c r="C14" s="9" t="s">
        <v>52</v>
      </c>
      <c r="D14" s="14" t="s">
        <v>56</v>
      </c>
      <c r="E14" s="15" t="s">
        <v>68</v>
      </c>
      <c r="F14" s="15" t="s">
        <v>69</v>
      </c>
      <c r="G14" s="15" t="s">
        <v>70</v>
      </c>
      <c r="H14" s="37" t="s">
        <v>131</v>
      </c>
      <c r="I14" s="23">
        <f t="shared" si="0"/>
        <v>0</v>
      </c>
      <c r="J14" s="29">
        <v>0</v>
      </c>
      <c r="K14" s="29">
        <v>0</v>
      </c>
      <c r="L14" s="29">
        <v>0</v>
      </c>
      <c r="M14" s="29">
        <v>0</v>
      </c>
      <c r="N14" s="30">
        <v>0</v>
      </c>
    </row>
    <row r="15" spans="2:14" ht="25.5" customHeight="1" x14ac:dyDescent="0.3">
      <c r="B15" s="81"/>
      <c r="C15" s="9" t="s">
        <v>53</v>
      </c>
      <c r="D15" s="14" t="s">
        <v>56</v>
      </c>
      <c r="E15" s="15" t="s">
        <v>68</v>
      </c>
      <c r="F15" s="15" t="s">
        <v>69</v>
      </c>
      <c r="G15" s="15" t="s">
        <v>70</v>
      </c>
      <c r="H15" s="37" t="s">
        <v>131</v>
      </c>
      <c r="I15" s="23">
        <f t="shared" si="0"/>
        <v>0</v>
      </c>
      <c r="J15" s="29">
        <v>0</v>
      </c>
      <c r="K15" s="29">
        <v>0</v>
      </c>
      <c r="L15" s="29">
        <v>0</v>
      </c>
      <c r="M15" s="29">
        <v>0</v>
      </c>
      <c r="N15" s="30">
        <v>0</v>
      </c>
    </row>
    <row r="16" spans="2:14" ht="33.75" customHeight="1" x14ac:dyDescent="0.3">
      <c r="B16" s="10" t="s">
        <v>54</v>
      </c>
      <c r="C16" s="9" t="s">
        <v>54</v>
      </c>
      <c r="D16" s="14" t="s">
        <v>56</v>
      </c>
      <c r="E16" s="15" t="s">
        <v>68</v>
      </c>
      <c r="F16" s="15" t="s">
        <v>69</v>
      </c>
      <c r="G16" s="15" t="s">
        <v>70</v>
      </c>
      <c r="H16" s="37" t="s">
        <v>132</v>
      </c>
      <c r="I16" s="23">
        <f t="shared" si="0"/>
        <v>0</v>
      </c>
      <c r="J16" s="29">
        <v>0</v>
      </c>
      <c r="K16" s="29">
        <v>0</v>
      </c>
      <c r="L16" s="29">
        <v>0</v>
      </c>
      <c r="M16" s="29">
        <v>0</v>
      </c>
      <c r="N16" s="30">
        <v>0</v>
      </c>
    </row>
    <row r="17" spans="2:14" ht="15" thickBot="1" x14ac:dyDescent="0.35">
      <c r="B17" s="11" t="s">
        <v>55</v>
      </c>
      <c r="C17" s="12"/>
      <c r="D17" s="16" t="s">
        <v>56</v>
      </c>
      <c r="E17" s="17"/>
      <c r="F17" s="17"/>
      <c r="G17" s="17"/>
      <c r="H17" s="17"/>
      <c r="I17" s="31">
        <f>SUM(I5:I16)</f>
        <v>666.29</v>
      </c>
      <c r="J17" s="31">
        <f t="shared" ref="J17:N17" si="1">SUM(J5:J16)</f>
        <v>566.35</v>
      </c>
      <c r="K17" s="31">
        <f t="shared" si="1"/>
        <v>0</v>
      </c>
      <c r="L17" s="31">
        <f t="shared" si="1"/>
        <v>99.94</v>
      </c>
      <c r="M17" s="31">
        <f t="shared" si="1"/>
        <v>0</v>
      </c>
      <c r="N17" s="31">
        <f t="shared" si="1"/>
        <v>0</v>
      </c>
    </row>
    <row r="19" spans="2:14" ht="15" thickBot="1" x14ac:dyDescent="0.35">
      <c r="B19" s="6" t="s">
        <v>11</v>
      </c>
    </row>
    <row r="20" spans="2:14" x14ac:dyDescent="0.3">
      <c r="B20" s="68" t="s">
        <v>6</v>
      </c>
      <c r="C20" s="70" t="s">
        <v>18</v>
      </c>
      <c r="D20" s="70" t="s">
        <v>17</v>
      </c>
      <c r="E20" s="70" t="s">
        <v>16</v>
      </c>
      <c r="F20" s="82" t="s">
        <v>3</v>
      </c>
      <c r="G20" s="82"/>
      <c r="H20" s="82"/>
      <c r="I20" s="82"/>
      <c r="J20" s="82"/>
      <c r="K20" s="78" t="s">
        <v>35</v>
      </c>
    </row>
    <row r="21" spans="2:14" x14ac:dyDescent="0.3">
      <c r="B21" s="69"/>
      <c r="C21" s="71"/>
      <c r="D21" s="71"/>
      <c r="E21" s="71"/>
      <c r="F21" s="83" t="s">
        <v>12</v>
      </c>
      <c r="G21" s="71" t="s">
        <v>19</v>
      </c>
      <c r="H21" s="71"/>
      <c r="I21" s="71" t="s">
        <v>20</v>
      </c>
      <c r="J21" s="71"/>
      <c r="K21" s="79"/>
    </row>
    <row r="22" spans="2:14" ht="48" x14ac:dyDescent="0.3">
      <c r="B22" s="69"/>
      <c r="C22" s="71"/>
      <c r="D22" s="71"/>
      <c r="E22" s="71"/>
      <c r="F22" s="84"/>
      <c r="G22" s="2" t="s">
        <v>13</v>
      </c>
      <c r="H22" s="7" t="s">
        <v>14</v>
      </c>
      <c r="I22" s="7" t="s">
        <v>22</v>
      </c>
      <c r="J22" s="7" t="s">
        <v>15</v>
      </c>
      <c r="K22" s="80"/>
    </row>
    <row r="23" spans="2:14" x14ac:dyDescent="0.3">
      <c r="B23" s="21" t="s">
        <v>10</v>
      </c>
      <c r="C23" s="13" t="s">
        <v>58</v>
      </c>
      <c r="D23" s="13" t="s">
        <v>59</v>
      </c>
      <c r="E23" s="18" t="s">
        <v>60</v>
      </c>
      <c r="F23" s="23">
        <f>I5</f>
        <v>666.29</v>
      </c>
      <c r="G23" s="23">
        <f t="shared" ref="G23:K23" si="2">J5</f>
        <v>566.35</v>
      </c>
      <c r="H23" s="23">
        <f t="shared" si="2"/>
        <v>0</v>
      </c>
      <c r="I23" s="23">
        <f t="shared" si="2"/>
        <v>99.94</v>
      </c>
      <c r="J23" s="23">
        <f t="shared" si="2"/>
        <v>0</v>
      </c>
      <c r="K23" s="24">
        <f t="shared" si="2"/>
        <v>0</v>
      </c>
    </row>
    <row r="24" spans="2:14" x14ac:dyDescent="0.3">
      <c r="B24" s="21" t="s">
        <v>7</v>
      </c>
      <c r="C24" s="13" t="s">
        <v>58</v>
      </c>
      <c r="D24" s="13" t="s">
        <v>62</v>
      </c>
      <c r="E24" s="18" t="s">
        <v>63</v>
      </c>
      <c r="F24" s="23">
        <f>SUM(I6,I10)</f>
        <v>0</v>
      </c>
      <c r="G24" s="23">
        <f t="shared" ref="G24:K24" si="3">SUM(J6,J10)</f>
        <v>0</v>
      </c>
      <c r="H24" s="23">
        <f t="shared" si="3"/>
        <v>0</v>
      </c>
      <c r="I24" s="23">
        <f t="shared" si="3"/>
        <v>0</v>
      </c>
      <c r="J24" s="23">
        <f t="shared" si="3"/>
        <v>0</v>
      </c>
      <c r="K24" s="24">
        <f t="shared" si="3"/>
        <v>0</v>
      </c>
    </row>
    <row r="25" spans="2:14" x14ac:dyDescent="0.3">
      <c r="B25" s="21" t="s">
        <v>8</v>
      </c>
      <c r="C25" s="13" t="s">
        <v>65</v>
      </c>
      <c r="D25" s="13" t="s">
        <v>66</v>
      </c>
      <c r="E25" s="18" t="s">
        <v>67</v>
      </c>
      <c r="F25" s="23">
        <f>SUM(I7,I8,I9)</f>
        <v>0</v>
      </c>
      <c r="G25" s="23">
        <f t="shared" ref="G25:K25" si="4">SUM(J7,J8,J9)</f>
        <v>0</v>
      </c>
      <c r="H25" s="23">
        <f t="shared" si="4"/>
        <v>0</v>
      </c>
      <c r="I25" s="23">
        <f t="shared" si="4"/>
        <v>0</v>
      </c>
      <c r="J25" s="23">
        <f t="shared" si="4"/>
        <v>0</v>
      </c>
      <c r="K25" s="24">
        <f t="shared" si="4"/>
        <v>0</v>
      </c>
    </row>
    <row r="26" spans="2:14" x14ac:dyDescent="0.3">
      <c r="B26" s="74" t="s">
        <v>9</v>
      </c>
      <c r="C26" s="76" t="s">
        <v>69</v>
      </c>
      <c r="D26" s="76" t="s">
        <v>70</v>
      </c>
      <c r="E26" s="38" t="s">
        <v>131</v>
      </c>
      <c r="F26" s="23">
        <f>SUM(I11:I15)</f>
        <v>0</v>
      </c>
      <c r="G26" s="23">
        <f t="shared" ref="G26:K26" si="5">SUM(J11:J15)</f>
        <v>0</v>
      </c>
      <c r="H26" s="23">
        <f t="shared" si="5"/>
        <v>0</v>
      </c>
      <c r="I26" s="23">
        <f t="shared" si="5"/>
        <v>0</v>
      </c>
      <c r="J26" s="23">
        <f t="shared" si="5"/>
        <v>0</v>
      </c>
      <c r="K26" s="24">
        <f t="shared" si="5"/>
        <v>0</v>
      </c>
    </row>
    <row r="27" spans="2:14" x14ac:dyDescent="0.3">
      <c r="B27" s="75"/>
      <c r="C27" s="77"/>
      <c r="D27" s="77"/>
      <c r="E27" s="38" t="s">
        <v>132</v>
      </c>
      <c r="F27" s="25">
        <f>I16</f>
        <v>0</v>
      </c>
      <c r="G27" s="25">
        <f t="shared" ref="G27:K27" si="6">J16</f>
        <v>0</v>
      </c>
      <c r="H27" s="25">
        <f t="shared" si="6"/>
        <v>0</v>
      </c>
      <c r="I27" s="25">
        <f t="shared" si="6"/>
        <v>0</v>
      </c>
      <c r="J27" s="25">
        <f t="shared" si="6"/>
        <v>0</v>
      </c>
      <c r="K27" s="26">
        <f t="shared" si="6"/>
        <v>0</v>
      </c>
    </row>
    <row r="28" spans="2:14" ht="15" thickBot="1" x14ac:dyDescent="0.35">
      <c r="B28" s="22" t="s">
        <v>55</v>
      </c>
      <c r="C28" s="19"/>
      <c r="D28" s="19"/>
      <c r="E28" s="20"/>
      <c r="F28" s="27">
        <f>F23+F24+F25+F26+F27</f>
        <v>666.29</v>
      </c>
      <c r="G28" s="27">
        <f t="shared" ref="G28:K28" si="7">G23+G24+G25+G26+G27</f>
        <v>566.35</v>
      </c>
      <c r="H28" s="27">
        <f t="shared" si="7"/>
        <v>0</v>
      </c>
      <c r="I28" s="27">
        <f t="shared" si="7"/>
        <v>99.94</v>
      </c>
      <c r="J28" s="27">
        <f t="shared" si="7"/>
        <v>0</v>
      </c>
      <c r="K28" s="28">
        <f t="shared" si="7"/>
        <v>0</v>
      </c>
    </row>
    <row r="30" spans="2:14" x14ac:dyDescent="0.3">
      <c r="B30" s="6" t="s">
        <v>129</v>
      </c>
      <c r="C30" s="6"/>
      <c r="D30" s="6"/>
      <c r="E30" s="6"/>
    </row>
    <row r="31" spans="2:14" ht="15" thickBot="1" x14ac:dyDescent="0.35">
      <c r="B31" s="6" t="s">
        <v>130</v>
      </c>
      <c r="C31" s="6"/>
      <c r="D31" s="6"/>
      <c r="E31" s="6"/>
    </row>
    <row r="32" spans="2:14" x14ac:dyDescent="0.3">
      <c r="B32" s="68" t="s">
        <v>122</v>
      </c>
      <c r="C32" s="70" t="s">
        <v>4</v>
      </c>
      <c r="D32" s="70" t="s">
        <v>123</v>
      </c>
      <c r="E32" s="70" t="s">
        <v>124</v>
      </c>
      <c r="F32" s="72" t="s">
        <v>125</v>
      </c>
    </row>
    <row r="33" spans="2:6" x14ac:dyDescent="0.3">
      <c r="B33" s="69"/>
      <c r="C33" s="71"/>
      <c r="D33" s="71"/>
      <c r="E33" s="71"/>
      <c r="F33" s="73"/>
    </row>
    <row r="34" spans="2:6" x14ac:dyDescent="0.3">
      <c r="B34" s="69"/>
      <c r="C34" s="71"/>
      <c r="D34" s="71"/>
      <c r="E34" s="71"/>
      <c r="F34" s="73"/>
    </row>
    <row r="35" spans="2:6" x14ac:dyDescent="0.3">
      <c r="B35" s="65" t="s">
        <v>126</v>
      </c>
      <c r="C35" s="13" t="s">
        <v>61</v>
      </c>
      <c r="D35" s="36">
        <f>G24</f>
        <v>0</v>
      </c>
      <c r="E35" s="23">
        <f>H24</f>
        <v>0</v>
      </c>
      <c r="F35" s="24">
        <f>D35+E35</f>
        <v>0</v>
      </c>
    </row>
    <row r="36" spans="2:6" x14ac:dyDescent="0.3">
      <c r="B36" s="67"/>
      <c r="C36" s="13" t="s">
        <v>57</v>
      </c>
      <c r="D36" s="36">
        <f>G23</f>
        <v>566.35</v>
      </c>
      <c r="E36" s="23">
        <f>H23</f>
        <v>0</v>
      </c>
      <c r="F36" s="24">
        <f>D36+E36</f>
        <v>566.35</v>
      </c>
    </row>
    <row r="37" spans="2:6" x14ac:dyDescent="0.3">
      <c r="B37" s="66"/>
      <c r="C37" s="13" t="s">
        <v>55</v>
      </c>
      <c r="D37" s="36">
        <f>D35+D36</f>
        <v>566.35</v>
      </c>
      <c r="E37" s="23">
        <f>E35+E36</f>
        <v>0</v>
      </c>
      <c r="F37" s="24">
        <f>F35+F36</f>
        <v>566.35</v>
      </c>
    </row>
    <row r="38" spans="2:6" x14ac:dyDescent="0.3">
      <c r="B38" s="65" t="s">
        <v>127</v>
      </c>
      <c r="C38" s="35" t="s">
        <v>64</v>
      </c>
      <c r="D38" s="36">
        <f>G25</f>
        <v>0</v>
      </c>
      <c r="E38" s="23">
        <f>I25</f>
        <v>0</v>
      </c>
      <c r="F38" s="24">
        <f>D38+E38</f>
        <v>0</v>
      </c>
    </row>
    <row r="39" spans="2:6" x14ac:dyDescent="0.3">
      <c r="B39" s="66"/>
      <c r="C39" s="35" t="s">
        <v>55</v>
      </c>
      <c r="D39" s="36">
        <f>D38</f>
        <v>0</v>
      </c>
      <c r="E39" s="23">
        <f>E38</f>
        <v>0</v>
      </c>
      <c r="F39" s="24">
        <f>F38</f>
        <v>0</v>
      </c>
    </row>
    <row r="40" spans="2:6" x14ac:dyDescent="0.3">
      <c r="B40" s="65" t="s">
        <v>128</v>
      </c>
      <c r="C40" s="35" t="s">
        <v>68</v>
      </c>
      <c r="D40" s="36">
        <f>G26+G27</f>
        <v>0</v>
      </c>
      <c r="E40" s="23">
        <f>H26+H27</f>
        <v>0</v>
      </c>
      <c r="F40" s="24">
        <f>D40+E40</f>
        <v>0</v>
      </c>
    </row>
    <row r="41" spans="2:6" x14ac:dyDescent="0.3">
      <c r="B41" s="66"/>
      <c r="C41" s="13" t="s">
        <v>55</v>
      </c>
      <c r="D41" s="23">
        <f>D40</f>
        <v>0</v>
      </c>
      <c r="E41" s="23">
        <f>E40</f>
        <v>0</v>
      </c>
      <c r="F41" s="24">
        <f>F40</f>
        <v>0</v>
      </c>
    </row>
    <row r="42" spans="2:6" ht="15" thickBot="1" x14ac:dyDescent="0.35">
      <c r="B42" s="22" t="s">
        <v>55</v>
      </c>
      <c r="C42" s="19"/>
      <c r="D42" s="27">
        <f>D37+D39+D41</f>
        <v>566.35</v>
      </c>
      <c r="E42" s="27">
        <f>E39+E41</f>
        <v>0</v>
      </c>
      <c r="F42" s="28">
        <f>F37+F39+F41</f>
        <v>566.35</v>
      </c>
    </row>
  </sheetData>
  <mergeCells count="36">
    <mergeCell ref="B11:B13"/>
    <mergeCell ref="I2:M2"/>
    <mergeCell ref="N2:N4"/>
    <mergeCell ref="E3:E4"/>
    <mergeCell ref="F3:F4"/>
    <mergeCell ref="G3:G4"/>
    <mergeCell ref="H3:H4"/>
    <mergeCell ref="I3:I4"/>
    <mergeCell ref="J3:K3"/>
    <mergeCell ref="L3:M3"/>
    <mergeCell ref="B2:B4"/>
    <mergeCell ref="C2:C4"/>
    <mergeCell ref="D2:D4"/>
    <mergeCell ref="E2:H2"/>
    <mergeCell ref="B7:B9"/>
    <mergeCell ref="K20:K22"/>
    <mergeCell ref="F21:F22"/>
    <mergeCell ref="G21:H21"/>
    <mergeCell ref="I21:J21"/>
    <mergeCell ref="B14:B15"/>
    <mergeCell ref="B20:B22"/>
    <mergeCell ref="C20:C22"/>
    <mergeCell ref="D20:D22"/>
    <mergeCell ref="E20:E22"/>
    <mergeCell ref="F20:J20"/>
    <mergeCell ref="D32:D34"/>
    <mergeCell ref="E32:E34"/>
    <mergeCell ref="F32:F34"/>
    <mergeCell ref="B26:B27"/>
    <mergeCell ref="C26:C27"/>
    <mergeCell ref="D26:D27"/>
    <mergeCell ref="B35:B37"/>
    <mergeCell ref="B38:B39"/>
    <mergeCell ref="B40:B41"/>
    <mergeCell ref="B32:B34"/>
    <mergeCell ref="C32:C3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11</vt:i4>
      </vt:variant>
    </vt:vector>
  </HeadingPairs>
  <TitlesOfParts>
    <vt:vector size="11" baseType="lpstr">
      <vt:lpstr>Finanční plán SCLLD</vt:lpstr>
      <vt:lpstr>FP2015</vt:lpstr>
      <vt:lpstr>FP2016</vt:lpstr>
      <vt:lpstr>FP2017</vt:lpstr>
      <vt:lpstr>FP2018</vt:lpstr>
      <vt:lpstr>FP2019</vt:lpstr>
      <vt:lpstr>FP2020</vt:lpstr>
      <vt:lpstr>FP2021</vt:lpstr>
      <vt:lpstr>FP2022</vt:lpstr>
      <vt:lpstr>FP2023</vt:lpstr>
      <vt:lpstr>Indikátory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Ondřej Pergl</dc:creator>
  <cp:lastModifiedBy>Jan Broft</cp:lastModifiedBy>
  <cp:lastPrinted>2016-05-03T11:58:27Z</cp:lastPrinted>
  <dcterms:created xsi:type="dcterms:W3CDTF">2016-05-03T11:26:06Z</dcterms:created>
  <dcterms:modified xsi:type="dcterms:W3CDTF">2017-07-13T11:20:00Z</dcterms:modified>
</cp:coreProperties>
</file>