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/>
  <mc:AlternateContent xmlns:mc="http://schemas.openxmlformats.org/markup-compatibility/2006">
    <mc:Choice Requires="x15">
      <x15ac:absPath xmlns:x15ac="http://schemas.microsoft.com/office/spreadsheetml/2010/11/ac" url="C:\IVA DOKUMENTY\LEADER II. 2008\Střední Haná o.p.s\STRATEGIE 2014-2020\Strategie IVA\Strategie MAS SH+přílohy věcné hodnocení III\K odeslání\"/>
    </mc:Choice>
  </mc:AlternateContent>
  <bookViews>
    <workbookView xWindow="0" yWindow="0" windowWidth="20490" windowHeight="8595"/>
  </bookViews>
  <sheets>
    <sheet name="Lis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6" i="1" l="1"/>
  <c r="J119" i="1"/>
  <c r="J102" i="1"/>
  <c r="J170" i="1"/>
  <c r="J153" i="1"/>
  <c r="J151" i="1"/>
  <c r="J135" i="1" l="1"/>
  <c r="J118" i="1"/>
  <c r="J101" i="1"/>
  <c r="J16" i="1"/>
  <c r="J134" i="1" l="1"/>
  <c r="J117" i="1"/>
  <c r="J100" i="1"/>
  <c r="J85" i="1"/>
  <c r="J83" i="1"/>
  <c r="J17" i="1"/>
  <c r="J84" i="1" l="1"/>
  <c r="K84" i="1" s="1"/>
  <c r="N8" i="1" l="1"/>
  <c r="J15" i="1" l="1"/>
  <c r="N110" i="1" l="1"/>
  <c r="M110" i="1"/>
  <c r="M8" i="1" l="1"/>
  <c r="M127" i="1" l="1"/>
  <c r="K112" i="1" l="1"/>
  <c r="N114" i="1"/>
  <c r="L114" i="1"/>
  <c r="K114" i="1"/>
  <c r="N113" i="1"/>
  <c r="L113" i="1"/>
  <c r="K113" i="1"/>
  <c r="N112" i="1"/>
  <c r="I112" i="1" s="1"/>
  <c r="L112" i="1"/>
  <c r="M111" i="1"/>
  <c r="K111" i="1"/>
  <c r="K110" i="1"/>
  <c r="M108" i="1"/>
  <c r="K108" i="1"/>
  <c r="I114" i="1" l="1"/>
  <c r="I111" i="1"/>
  <c r="I113" i="1"/>
  <c r="I108" i="1"/>
  <c r="I34" i="1"/>
  <c r="I33" i="1"/>
  <c r="N31" i="1"/>
  <c r="L31" i="1"/>
  <c r="K31" i="1"/>
  <c r="N30" i="1"/>
  <c r="L30" i="1"/>
  <c r="K30" i="1"/>
  <c r="N29" i="1"/>
  <c r="L29" i="1"/>
  <c r="K29" i="1"/>
  <c r="N28" i="1"/>
  <c r="I28" i="1" s="1"/>
  <c r="L28" i="1"/>
  <c r="K28" i="1"/>
  <c r="M27" i="1"/>
  <c r="K27" i="1"/>
  <c r="K26" i="1"/>
  <c r="M25" i="1"/>
  <c r="K25" i="1"/>
  <c r="M24" i="1"/>
  <c r="K24" i="1"/>
  <c r="M23" i="1"/>
  <c r="K23" i="1"/>
  <c r="K40" i="1"/>
  <c r="M40" i="1"/>
  <c r="K41" i="1"/>
  <c r="M41" i="1"/>
  <c r="K42" i="1"/>
  <c r="M42" i="1"/>
  <c r="K43" i="1"/>
  <c r="M43" i="1"/>
  <c r="K44" i="1"/>
  <c r="L44" i="1"/>
  <c r="N44" i="1"/>
  <c r="I44" i="1" s="1"/>
  <c r="K45" i="1"/>
  <c r="L45" i="1"/>
  <c r="N45" i="1"/>
  <c r="K46" i="1"/>
  <c r="L46" i="1"/>
  <c r="N46" i="1"/>
  <c r="K47" i="1"/>
  <c r="L47" i="1"/>
  <c r="N47" i="1"/>
  <c r="K48" i="1"/>
  <c r="L48" i="1"/>
  <c r="N48" i="1"/>
  <c r="I49" i="1"/>
  <c r="I50" i="1"/>
  <c r="I47" i="1" l="1"/>
  <c r="I48" i="1"/>
  <c r="I45" i="1"/>
  <c r="I43" i="1"/>
  <c r="I46" i="1"/>
  <c r="I42" i="1"/>
  <c r="I29" i="1"/>
  <c r="I40" i="1"/>
  <c r="I24" i="1"/>
  <c r="I32" i="1"/>
  <c r="I27" i="1"/>
  <c r="I31" i="1"/>
  <c r="I23" i="1"/>
  <c r="I30" i="1"/>
  <c r="I41" i="1"/>
  <c r="N26" i="1"/>
  <c r="I26" i="1" s="1"/>
  <c r="I25" i="1"/>
  <c r="M169" i="1" l="1"/>
  <c r="I169" i="1" s="1"/>
  <c r="K169" i="1"/>
  <c r="M168" i="1"/>
  <c r="I168" i="1" s="1"/>
  <c r="L168" i="1"/>
  <c r="K168" i="1"/>
  <c r="N167" i="1"/>
  <c r="L167" i="1"/>
  <c r="K167" i="1"/>
  <c r="N166" i="1"/>
  <c r="L166" i="1"/>
  <c r="K166" i="1"/>
  <c r="N165" i="1"/>
  <c r="L165" i="1"/>
  <c r="K165" i="1"/>
  <c r="N164" i="1"/>
  <c r="L164" i="1"/>
  <c r="K164" i="1"/>
  <c r="N163" i="1"/>
  <c r="I163" i="1" s="1"/>
  <c r="L163" i="1"/>
  <c r="K163" i="1"/>
  <c r="M162" i="1"/>
  <c r="K162" i="1"/>
  <c r="I162" i="1" s="1"/>
  <c r="M161" i="1"/>
  <c r="K161" i="1"/>
  <c r="M160" i="1"/>
  <c r="K160" i="1"/>
  <c r="M159" i="1"/>
  <c r="K159" i="1"/>
  <c r="M152" i="1"/>
  <c r="I152" i="1" s="1"/>
  <c r="K152" i="1"/>
  <c r="N150" i="1"/>
  <c r="L150" i="1"/>
  <c r="K150" i="1"/>
  <c r="N149" i="1"/>
  <c r="L149" i="1"/>
  <c r="K149" i="1"/>
  <c r="N148" i="1"/>
  <c r="L148" i="1"/>
  <c r="K148" i="1"/>
  <c r="N147" i="1"/>
  <c r="L147" i="1"/>
  <c r="K147" i="1"/>
  <c r="N146" i="1"/>
  <c r="I146" i="1" s="1"/>
  <c r="L146" i="1"/>
  <c r="K146" i="1"/>
  <c r="M145" i="1"/>
  <c r="K145" i="1"/>
  <c r="M144" i="1"/>
  <c r="K144" i="1"/>
  <c r="M143" i="1"/>
  <c r="K143" i="1"/>
  <c r="M142" i="1"/>
  <c r="K142" i="1"/>
  <c r="N133" i="1"/>
  <c r="L133" i="1"/>
  <c r="K133" i="1"/>
  <c r="N132" i="1"/>
  <c r="L132" i="1"/>
  <c r="K132" i="1"/>
  <c r="N131" i="1"/>
  <c r="L131" i="1"/>
  <c r="K131" i="1"/>
  <c r="N130" i="1"/>
  <c r="L130" i="1"/>
  <c r="K130" i="1"/>
  <c r="N129" i="1"/>
  <c r="I129" i="1" s="1"/>
  <c r="L129" i="1"/>
  <c r="K129" i="1"/>
  <c r="M128" i="1"/>
  <c r="K128" i="1"/>
  <c r="K127" i="1"/>
  <c r="M126" i="1"/>
  <c r="K126" i="1"/>
  <c r="M125" i="1"/>
  <c r="K125" i="1"/>
  <c r="N116" i="1"/>
  <c r="N99" i="1"/>
  <c r="L99" i="1"/>
  <c r="K99" i="1"/>
  <c r="N98" i="1"/>
  <c r="L98" i="1"/>
  <c r="K98" i="1"/>
  <c r="N97" i="1"/>
  <c r="L97" i="1"/>
  <c r="K97" i="1"/>
  <c r="N96" i="1"/>
  <c r="L96" i="1"/>
  <c r="K96" i="1"/>
  <c r="N95" i="1"/>
  <c r="I95" i="1" s="1"/>
  <c r="L95" i="1"/>
  <c r="K95" i="1"/>
  <c r="M94" i="1"/>
  <c r="K94" i="1"/>
  <c r="K93" i="1"/>
  <c r="M92" i="1"/>
  <c r="K92" i="1"/>
  <c r="M91" i="1"/>
  <c r="K91" i="1"/>
  <c r="N82" i="1"/>
  <c r="L82" i="1"/>
  <c r="K82" i="1"/>
  <c r="N81" i="1"/>
  <c r="L81" i="1"/>
  <c r="K81" i="1"/>
  <c r="N80" i="1"/>
  <c r="L80" i="1"/>
  <c r="K80" i="1"/>
  <c r="N79" i="1"/>
  <c r="L79" i="1"/>
  <c r="K79" i="1"/>
  <c r="N78" i="1"/>
  <c r="I78" i="1" s="1"/>
  <c r="L78" i="1"/>
  <c r="K78" i="1"/>
  <c r="M77" i="1"/>
  <c r="K77" i="1"/>
  <c r="M76" i="1"/>
  <c r="K76" i="1"/>
  <c r="M75" i="1"/>
  <c r="K75" i="1"/>
  <c r="M74" i="1"/>
  <c r="K74" i="1"/>
  <c r="I67" i="1"/>
  <c r="N65" i="1"/>
  <c r="L65" i="1"/>
  <c r="K65" i="1"/>
  <c r="N64" i="1"/>
  <c r="L64" i="1"/>
  <c r="K64" i="1"/>
  <c r="N63" i="1"/>
  <c r="L63" i="1"/>
  <c r="K63" i="1"/>
  <c r="N62" i="1"/>
  <c r="L62" i="1"/>
  <c r="K62" i="1"/>
  <c r="N61" i="1"/>
  <c r="I61" i="1" s="1"/>
  <c r="L61" i="1"/>
  <c r="K61" i="1"/>
  <c r="M60" i="1"/>
  <c r="K60" i="1"/>
  <c r="M59" i="1"/>
  <c r="K59" i="1"/>
  <c r="M58" i="1"/>
  <c r="K58" i="1"/>
  <c r="M57" i="1"/>
  <c r="K57" i="1"/>
  <c r="K9" i="1"/>
  <c r="K8" i="1"/>
  <c r="K7" i="1"/>
  <c r="K6" i="1"/>
  <c r="N14" i="1"/>
  <c r="L14" i="1"/>
  <c r="K14" i="1"/>
  <c r="N13" i="1"/>
  <c r="L13" i="1"/>
  <c r="K13" i="1"/>
  <c r="N12" i="1"/>
  <c r="L12" i="1"/>
  <c r="K12" i="1"/>
  <c r="N11" i="1"/>
  <c r="L11" i="1"/>
  <c r="K11" i="1"/>
  <c r="N10" i="1"/>
  <c r="I10" i="1" s="1"/>
  <c r="L10" i="1"/>
  <c r="K10" i="1"/>
  <c r="M9" i="1"/>
  <c r="M7" i="1"/>
  <c r="M6" i="1"/>
  <c r="N127" i="1" l="1"/>
  <c r="I127" i="1"/>
  <c r="I159" i="1"/>
  <c r="I57" i="1"/>
  <c r="I58" i="1"/>
  <c r="I126" i="1"/>
  <c r="I91" i="1"/>
  <c r="I144" i="1"/>
  <c r="I60" i="1"/>
  <c r="I74" i="1"/>
  <c r="I77" i="1"/>
  <c r="I82" i="1"/>
  <c r="I161" i="1"/>
  <c r="I92" i="1"/>
  <c r="I164" i="1"/>
  <c r="I62" i="1"/>
  <c r="I133" i="1"/>
  <c r="I142" i="1"/>
  <c r="I143" i="1"/>
  <c r="I160" i="1"/>
  <c r="I145" i="1"/>
  <c r="I150" i="1"/>
  <c r="I166" i="1"/>
  <c r="I65" i="1"/>
  <c r="I79" i="1"/>
  <c r="I97" i="1"/>
  <c r="I147" i="1"/>
  <c r="I167" i="1"/>
  <c r="I64" i="1"/>
  <c r="I165" i="1"/>
  <c r="I63" i="1"/>
  <c r="I81" i="1"/>
  <c r="I94" i="1"/>
  <c r="I99" i="1"/>
  <c r="I125" i="1"/>
  <c r="I149" i="1"/>
  <c r="I148" i="1"/>
  <c r="I132" i="1"/>
  <c r="I130" i="1"/>
  <c r="I131" i="1"/>
  <c r="I128" i="1"/>
  <c r="I98" i="1"/>
  <c r="I96" i="1"/>
  <c r="N93" i="1"/>
  <c r="I93" i="1" s="1"/>
  <c r="I80" i="1"/>
  <c r="I75" i="1"/>
  <c r="I76" i="1"/>
  <c r="I59" i="1"/>
  <c r="I7" i="1"/>
  <c r="I11" i="1"/>
  <c r="I9" i="1"/>
  <c r="I14" i="1"/>
  <c r="I6" i="1"/>
  <c r="I13" i="1"/>
  <c r="I12" i="1"/>
</calcChain>
</file>

<file path=xl/sharedStrings.xml><?xml version="1.0" encoding="utf-8"?>
<sst xmlns="http://schemas.openxmlformats.org/spreadsheetml/2006/main" count="881" uniqueCount="64">
  <si>
    <t>Opatření SCLLD</t>
  </si>
  <si>
    <t>Program</t>
  </si>
  <si>
    <t>Prioritní osa OP/Priorita Unie</t>
  </si>
  <si>
    <t>Investiční priorita OP/Prioritní oblast</t>
  </si>
  <si>
    <t>Specifický cíl OP/Operace PRV</t>
  </si>
  <si>
    <t>Celkové způsobilé výdaje (CZV)</t>
  </si>
  <si>
    <t>IDENTIFIKACE programu</t>
  </si>
  <si>
    <t>Z toho Podpora</t>
  </si>
  <si>
    <t>Z toho Vlastní zdroje příjemce</t>
  </si>
  <si>
    <t>PLÁN FINANCOVÁNÍ (způsobilé výdaje v tis. Kč)</t>
  </si>
  <si>
    <t>Nezpůsobilé výdaje</t>
  </si>
  <si>
    <t>Specifický cíl SCLLD</t>
  </si>
  <si>
    <t>Strategický cíl SCLLD</t>
  </si>
  <si>
    <t>3.2</t>
  </si>
  <si>
    <t>IROP</t>
  </si>
  <si>
    <t>4.1</t>
  </si>
  <si>
    <t>3</t>
  </si>
  <si>
    <t>3.3</t>
  </si>
  <si>
    <t>7</t>
  </si>
  <si>
    <t>7.3</t>
  </si>
  <si>
    <t>Dotace celkem</t>
  </si>
  <si>
    <t>7.2</t>
  </si>
  <si>
    <t>2</t>
  </si>
  <si>
    <t>2.2</t>
  </si>
  <si>
    <t>PRV</t>
  </si>
  <si>
    <t>19.3</t>
  </si>
  <si>
    <t>2.1</t>
  </si>
  <si>
    <t>1</t>
  </si>
  <si>
    <t>1.3</t>
  </si>
  <si>
    <t>19.2</t>
  </si>
  <si>
    <t>OPZ</t>
  </si>
  <si>
    <t>1.2</t>
  </si>
  <si>
    <t>2.3</t>
  </si>
  <si>
    <t xml:space="preserve">Příspěvek Unie </t>
  </si>
  <si>
    <t xml:space="preserve">Národní veřejné zdroje (SR, SF) </t>
  </si>
  <si>
    <t xml:space="preserve">Národní veřejné zdroje (kraj, obec, jiné) </t>
  </si>
  <si>
    <t xml:space="preserve">Národní soukromé zdroje </t>
  </si>
  <si>
    <t>Financování podle jednotlivých specifických cílů a opatření SCLLD v roce 2016</t>
  </si>
  <si>
    <t>Financování podle jednotlivých specifických cílů a opatření SCLLD v roce 2017</t>
  </si>
  <si>
    <t>Financování podle jednotlivých specifických cílů a opatření SCLLD v roce 2018</t>
  </si>
  <si>
    <t>Financování podle jednotlivých specifických cílů a opatření SCLLD v roce 2019</t>
  </si>
  <si>
    <t>Financování podle jednotlivých specifických cílů a opatření SCLLD v roce 2020</t>
  </si>
  <si>
    <t>Financování podle jednotlivých specifických cílů a opatření SCLLD v roce 2021</t>
  </si>
  <si>
    <t>Financování podle jednotlivých specifických cílů a opatření SCLLD v roce 2022</t>
  </si>
  <si>
    <t>Financování podle jednotlivých specifických cílů a opatření SCLLD v roce 2023</t>
  </si>
  <si>
    <t>Podopatření SCLLD</t>
  </si>
  <si>
    <t>Financování podle jednotlivých specifických cílů a opatření SCLLD v roce 2015</t>
  </si>
  <si>
    <t>e) Financování podle jednotlivých specifických cílů a opatření SCLLD v jednotlivých letech</t>
  </si>
  <si>
    <t>1.1</t>
  </si>
  <si>
    <t>IROP 1 - Zvýšení podílu udržitelných forem dopravy</t>
  </si>
  <si>
    <t xml:space="preserve">IROP 2 - Zvýšení připravenosti k řečení a řízení rizik katastrof </t>
  </si>
  <si>
    <t>IROP 3 - Zvýšení kvality a dostupnosti služeb vedoucí k sociální inkluzi</t>
  </si>
  <si>
    <t xml:space="preserve">IROP 4 - Zvýšení kvality a dostupnosti infrastruktury pro vzdělávání a celoživotní učení   </t>
  </si>
  <si>
    <t>F1 - Investice do zemědělských podniků</t>
  </si>
  <si>
    <t>F2 - Zpracování a uvádění na trh zemědělských produktů</t>
  </si>
  <si>
    <t>F3 - Podpora investic na založení nebo rozvoj nezemědělských činností</t>
  </si>
  <si>
    <t>F5 - Činnosti spolupráce v rámci iniciativy LEADER</t>
  </si>
  <si>
    <t>F4 - Investice do ochrany melioračních a zpevňujících dřevin</t>
  </si>
  <si>
    <t>OPZ 1 - Sociální služby a sociální začleňování</t>
  </si>
  <si>
    <t>OPZ 2 - Zaměstnanost</t>
  </si>
  <si>
    <t>OPZ 3 - Prorodinná opatření</t>
  </si>
  <si>
    <t>Financování podle jednotlivých specifických cílů a opatření SCLLD za celé programové období 2015 - 2023</t>
  </si>
  <si>
    <t>9d</t>
  </si>
  <si>
    <t>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</si>
</sst>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49" fontId="1" fillId="0" borderId="0" xfId="0" applyNumberFormat="1" applyFont="1"/>
    <xf numFmtId="0" fontId="2" fillId="0" borderId="0" xfId="0" applyFont="1"/>
    <xf numFmtId="49" fontId="1" fillId="0" borderId="0" xfId="0" applyNumberFormat="1" applyFont="1" applyBorder="1" applyAlignment="1">
      <alignment horizontal="center"/>
    </xf>
    <xf numFmtId="0" fontId="2" fillId="2" borderId="0" xfId="0" applyFont="1" applyFill="1"/>
    <xf numFmtId="0" fontId="1" fillId="2" borderId="0" xfId="0" applyFont="1" applyFill="1" applyAlignment="1">
      <alignment wrapText="1"/>
    </xf>
    <xf numFmtId="2" fontId="1" fillId="2" borderId="0" xfId="0" applyNumberFormat="1" applyFont="1" applyFill="1" applyAlignment="1">
      <alignment wrapText="1"/>
    </xf>
    <xf numFmtId="0" fontId="1" fillId="2" borderId="0" xfId="0" applyFont="1" applyFill="1"/>
    <xf numFmtId="2" fontId="1" fillId="2" borderId="1" xfId="0" applyNumberFormat="1" applyFont="1" applyFill="1" applyBorder="1" applyAlignment="1">
      <alignment wrapText="1"/>
    </xf>
    <xf numFmtId="2" fontId="1" fillId="2" borderId="6" xfId="0" applyNumberFormat="1" applyFont="1" applyFill="1" applyBorder="1" applyAlignment="1">
      <alignment wrapText="1"/>
    </xf>
    <xf numFmtId="2" fontId="1" fillId="2" borderId="8" xfId="0" applyNumberFormat="1" applyFont="1" applyFill="1" applyBorder="1" applyAlignment="1">
      <alignment wrapText="1"/>
    </xf>
    <xf numFmtId="2" fontId="1" fillId="2" borderId="9" xfId="0" applyNumberFormat="1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left" wrapText="1"/>
    </xf>
    <xf numFmtId="0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49" fontId="1" fillId="2" borderId="8" xfId="0" applyNumberFormat="1" applyFont="1" applyFill="1" applyBorder="1" applyAlignment="1">
      <alignment horizontal="center" wrapText="1"/>
    </xf>
    <xf numFmtId="49" fontId="1" fillId="2" borderId="8" xfId="0" applyNumberFormat="1" applyFont="1" applyFill="1" applyBorder="1" applyAlignment="1">
      <alignment horizontal="left" wrapText="1"/>
    </xf>
    <xf numFmtId="0" fontId="1" fillId="2" borderId="8" xfId="0" applyNumberFormat="1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49" fontId="1" fillId="2" borderId="0" xfId="0" applyNumberFormat="1" applyFont="1" applyFill="1" applyAlignment="1">
      <alignment wrapText="1"/>
    </xf>
    <xf numFmtId="0" fontId="1" fillId="2" borderId="0" xfId="0" applyNumberFormat="1" applyFont="1" applyFill="1" applyAlignment="1">
      <alignment wrapText="1"/>
    </xf>
    <xf numFmtId="49" fontId="1" fillId="2" borderId="0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horizontal="left" wrapText="1"/>
    </xf>
    <xf numFmtId="0" fontId="1" fillId="2" borderId="0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2" fontId="1" fillId="2" borderId="0" xfId="0" applyNumberFormat="1" applyFont="1" applyFill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49" fontId="1" fillId="0" borderId="24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49" fontId="1" fillId="2" borderId="5" xfId="0" applyNumberFormat="1" applyFont="1" applyFill="1" applyBorder="1" applyAlignment="1">
      <alignment horizontal="center" wrapText="1"/>
    </xf>
    <xf numFmtId="49" fontId="1" fillId="2" borderId="7" xfId="0" applyNumberFormat="1" applyFont="1" applyFill="1" applyBorder="1" applyAlignment="1">
      <alignment horizontal="center" wrapText="1"/>
    </xf>
    <xf numFmtId="2" fontId="1" fillId="3" borderId="1" xfId="0" applyNumberFormat="1" applyFont="1" applyFill="1" applyBorder="1" applyAlignment="1">
      <alignment wrapText="1"/>
    </xf>
    <xf numFmtId="2" fontId="1" fillId="3" borderId="8" xfId="0" applyNumberFormat="1" applyFont="1" applyFill="1" applyBorder="1" applyAlignment="1">
      <alignment wrapText="1"/>
    </xf>
    <xf numFmtId="2" fontId="1" fillId="3" borderId="12" xfId="0" applyNumberFormat="1" applyFont="1" applyFill="1" applyBorder="1" applyAlignment="1">
      <alignment wrapText="1"/>
    </xf>
    <xf numFmtId="0" fontId="2" fillId="2" borderId="10" xfId="0" applyFont="1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2" fillId="2" borderId="19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23" xfId="0" applyFont="1" applyBorder="1" applyAlignment="1">
      <alignment wrapText="1"/>
    </xf>
    <xf numFmtId="0" fontId="2" fillId="0" borderId="24" xfId="0" applyFont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26" xfId="0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2" fillId="2" borderId="28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2" fillId="2" borderId="2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wrapText="1"/>
    </xf>
    <xf numFmtId="0" fontId="3" fillId="2" borderId="13" xfId="0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6"/>
  <sheetViews>
    <sheetView tabSelected="1" topLeftCell="B163" zoomScale="80" zoomScaleNormal="80" workbookViewId="0">
      <selection activeCell="N19" sqref="N19"/>
    </sheetView>
  </sheetViews>
  <sheetFormatPr defaultRowHeight="45" customHeight="1" x14ac:dyDescent="0.25"/>
  <cols>
    <col min="1" max="1" width="11.5703125" style="1" hidden="1" customWidth="1"/>
    <col min="2" max="2" width="13.140625" style="2" customWidth="1"/>
    <col min="3" max="3" width="40.28515625" style="2" customWidth="1"/>
    <col min="4" max="4" width="13.85546875" style="2" customWidth="1"/>
    <col min="5" max="5" width="12.42578125" style="2" customWidth="1"/>
    <col min="6" max="7" width="9.140625" style="2"/>
    <col min="8" max="8" width="10.7109375" style="2" customWidth="1"/>
    <col min="9" max="9" width="17.42578125" style="2" bestFit="1" customWidth="1"/>
    <col min="10" max="10" width="10.140625" style="2" customWidth="1"/>
    <col min="11" max="11" width="11.140625" style="2" customWidth="1"/>
    <col min="12" max="12" width="9.28515625" style="2" customWidth="1"/>
    <col min="13" max="13" width="10.5703125" style="2" customWidth="1"/>
    <col min="14" max="14" width="10.85546875" style="2" customWidth="1"/>
    <col min="15" max="15" width="10.140625" style="2" customWidth="1"/>
    <col min="16" max="19" width="9.140625" style="2"/>
    <col min="20" max="16384" width="9.140625" style="1"/>
  </cols>
  <sheetData>
    <row r="1" spans="1:16" ht="45" customHeight="1" x14ac:dyDescent="0.25">
      <c r="A1" s="5"/>
      <c r="B1" s="7" t="s">
        <v>47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6" ht="45" customHeight="1" thickBot="1" x14ac:dyDescent="0.3">
      <c r="A2" s="5"/>
      <c r="B2" s="65" t="s">
        <v>61</v>
      </c>
      <c r="C2" s="66"/>
      <c r="D2" s="66"/>
      <c r="E2" s="66"/>
      <c r="F2" s="66"/>
      <c r="G2" s="66"/>
      <c r="H2" s="66"/>
      <c r="I2" s="66"/>
      <c r="J2" s="66"/>
      <c r="K2" s="66"/>
      <c r="L2" s="8"/>
      <c r="M2" s="8"/>
      <c r="N2" s="8"/>
      <c r="O2" s="8"/>
    </row>
    <row r="3" spans="1:16" ht="45" customHeight="1" x14ac:dyDescent="0.25">
      <c r="A3" s="52" t="s">
        <v>12</v>
      </c>
      <c r="B3" s="54" t="s">
        <v>11</v>
      </c>
      <c r="C3" s="44" t="s">
        <v>0</v>
      </c>
      <c r="D3" s="39" t="s">
        <v>45</v>
      </c>
      <c r="E3" s="44" t="s">
        <v>6</v>
      </c>
      <c r="F3" s="44"/>
      <c r="G3" s="44"/>
      <c r="H3" s="44"/>
      <c r="I3" s="44"/>
      <c r="J3" s="30"/>
      <c r="K3" s="44" t="s">
        <v>9</v>
      </c>
      <c r="L3" s="44"/>
      <c r="M3" s="44"/>
      <c r="N3" s="44"/>
      <c r="O3" s="57" t="s">
        <v>10</v>
      </c>
    </row>
    <row r="4" spans="1:16" ht="45" customHeight="1" x14ac:dyDescent="0.25">
      <c r="A4" s="53"/>
      <c r="B4" s="55"/>
      <c r="C4" s="56"/>
      <c r="D4" s="40"/>
      <c r="E4" s="56" t="s">
        <v>1</v>
      </c>
      <c r="F4" s="56" t="s">
        <v>2</v>
      </c>
      <c r="G4" s="56" t="s">
        <v>3</v>
      </c>
      <c r="H4" s="56" t="s">
        <v>4</v>
      </c>
      <c r="I4" s="56" t="s">
        <v>5</v>
      </c>
      <c r="J4" s="56" t="s">
        <v>20</v>
      </c>
      <c r="K4" s="56" t="s">
        <v>7</v>
      </c>
      <c r="L4" s="56"/>
      <c r="M4" s="56" t="s">
        <v>8</v>
      </c>
      <c r="N4" s="56"/>
      <c r="O4" s="58"/>
    </row>
    <row r="5" spans="1:16" ht="45" customHeight="1" x14ac:dyDescent="0.25">
      <c r="A5" s="53"/>
      <c r="B5" s="55"/>
      <c r="C5" s="56"/>
      <c r="D5" s="41"/>
      <c r="E5" s="56"/>
      <c r="F5" s="56"/>
      <c r="G5" s="56"/>
      <c r="H5" s="56"/>
      <c r="I5" s="56"/>
      <c r="J5" s="56"/>
      <c r="K5" s="31" t="s">
        <v>33</v>
      </c>
      <c r="L5" s="31" t="s">
        <v>34</v>
      </c>
      <c r="M5" s="31" t="s">
        <v>35</v>
      </c>
      <c r="N5" s="31" t="s">
        <v>36</v>
      </c>
      <c r="O5" s="58"/>
    </row>
    <row r="6" spans="1:16" ht="45" customHeight="1" x14ac:dyDescent="0.25">
      <c r="A6" s="32">
        <v>3</v>
      </c>
      <c r="B6" s="34" t="s">
        <v>13</v>
      </c>
      <c r="C6" s="16" t="s">
        <v>49</v>
      </c>
      <c r="D6" s="15"/>
      <c r="E6" s="17" t="s">
        <v>14</v>
      </c>
      <c r="F6" s="18">
        <v>4</v>
      </c>
      <c r="G6" s="18" t="s">
        <v>62</v>
      </c>
      <c r="H6" s="15" t="s">
        <v>15</v>
      </c>
      <c r="I6" s="11">
        <f>K6+M6</f>
        <v>7368.4210526315792</v>
      </c>
      <c r="J6" s="11">
        <v>7000</v>
      </c>
      <c r="K6" s="11">
        <f>J6</f>
        <v>7000</v>
      </c>
      <c r="L6" s="11">
        <v>0</v>
      </c>
      <c r="M6" s="11">
        <f>J6/95*5</f>
        <v>368.42105263157896</v>
      </c>
      <c r="N6" s="11">
        <v>0</v>
      </c>
      <c r="O6" s="12">
        <v>0</v>
      </c>
      <c r="P6" s="3"/>
    </row>
    <row r="7" spans="1:16" ht="45" customHeight="1" x14ac:dyDescent="0.25">
      <c r="A7" s="32" t="s">
        <v>16</v>
      </c>
      <c r="B7" s="34" t="s">
        <v>17</v>
      </c>
      <c r="C7" s="16" t="s">
        <v>50</v>
      </c>
      <c r="D7" s="15"/>
      <c r="E7" s="17" t="s">
        <v>14</v>
      </c>
      <c r="F7" s="18">
        <v>4</v>
      </c>
      <c r="G7" s="18" t="s">
        <v>62</v>
      </c>
      <c r="H7" s="15" t="s">
        <v>15</v>
      </c>
      <c r="I7" s="11">
        <f t="shared" ref="I7:I9" si="0">K7+M7</f>
        <v>273.68421052631578</v>
      </c>
      <c r="J7" s="11">
        <v>260</v>
      </c>
      <c r="K7" s="11">
        <f t="shared" ref="K7:K9" si="1">J7</f>
        <v>260</v>
      </c>
      <c r="L7" s="11">
        <v>0</v>
      </c>
      <c r="M7" s="11">
        <f t="shared" ref="M7:M9" si="2">J7/95*5</f>
        <v>13.684210526315789</v>
      </c>
      <c r="N7" s="11">
        <v>0</v>
      </c>
      <c r="O7" s="12">
        <v>0</v>
      </c>
      <c r="P7" s="3"/>
    </row>
    <row r="8" spans="1:16" ht="45" customHeight="1" x14ac:dyDescent="0.25">
      <c r="A8" s="32" t="s">
        <v>18</v>
      </c>
      <c r="B8" s="34" t="s">
        <v>19</v>
      </c>
      <c r="C8" s="16" t="s">
        <v>51</v>
      </c>
      <c r="D8" s="15"/>
      <c r="E8" s="17" t="s">
        <v>14</v>
      </c>
      <c r="F8" s="18">
        <v>4</v>
      </c>
      <c r="G8" s="18" t="s">
        <v>62</v>
      </c>
      <c r="H8" s="15" t="s">
        <v>15</v>
      </c>
      <c r="I8" s="11">
        <v>12631.58</v>
      </c>
      <c r="J8" s="11">
        <v>12000</v>
      </c>
      <c r="K8" s="11">
        <f t="shared" si="1"/>
        <v>12000</v>
      </c>
      <c r="L8" s="11">
        <v>0</v>
      </c>
      <c r="M8" s="11">
        <f>M25+M42+M59+M76+M93+M110+M127+M144+M161</f>
        <v>342.10526315789474</v>
      </c>
      <c r="N8" s="11">
        <f>N25+N42+N59+N76+N93+N110+N127+N144+N161</f>
        <v>289.4736842105263</v>
      </c>
      <c r="O8" s="12">
        <v>0</v>
      </c>
      <c r="P8" s="3"/>
    </row>
    <row r="9" spans="1:16" ht="45" customHeight="1" x14ac:dyDescent="0.25">
      <c r="A9" s="32" t="s">
        <v>18</v>
      </c>
      <c r="B9" s="34" t="s">
        <v>21</v>
      </c>
      <c r="C9" s="16" t="s">
        <v>52</v>
      </c>
      <c r="D9" s="15"/>
      <c r="E9" s="17" t="s">
        <v>14</v>
      </c>
      <c r="F9" s="18">
        <v>4</v>
      </c>
      <c r="G9" s="18" t="s">
        <v>62</v>
      </c>
      <c r="H9" s="15" t="s">
        <v>15</v>
      </c>
      <c r="I9" s="11">
        <f t="shared" si="0"/>
        <v>2105.2631578947367</v>
      </c>
      <c r="J9" s="11">
        <v>2000</v>
      </c>
      <c r="K9" s="11">
        <f t="shared" si="1"/>
        <v>2000</v>
      </c>
      <c r="L9" s="11">
        <v>0</v>
      </c>
      <c r="M9" s="11">
        <f t="shared" si="2"/>
        <v>105.26315789473685</v>
      </c>
      <c r="N9" s="11">
        <v>0</v>
      </c>
      <c r="O9" s="12">
        <v>0</v>
      </c>
    </row>
    <row r="10" spans="1:16" ht="45" customHeight="1" x14ac:dyDescent="0.25">
      <c r="A10" s="32" t="s">
        <v>22</v>
      </c>
      <c r="B10" s="34" t="s">
        <v>23</v>
      </c>
      <c r="C10" s="16" t="s">
        <v>53</v>
      </c>
      <c r="D10" s="15"/>
      <c r="E10" s="17" t="s">
        <v>24</v>
      </c>
      <c r="F10" s="18">
        <v>6</v>
      </c>
      <c r="G10" s="18" t="s">
        <v>63</v>
      </c>
      <c r="H10" s="15" t="s">
        <v>29</v>
      </c>
      <c r="I10" s="11">
        <f>J10+N10</f>
        <v>8062.5</v>
      </c>
      <c r="J10" s="11">
        <v>3225</v>
      </c>
      <c r="K10" s="11">
        <f>J10/40*30</f>
        <v>2418.75</v>
      </c>
      <c r="L10" s="11">
        <f>J10/40*10</f>
        <v>806.25</v>
      </c>
      <c r="M10" s="11">
        <v>0</v>
      </c>
      <c r="N10" s="11">
        <f>J10/40*60</f>
        <v>4837.5</v>
      </c>
      <c r="O10" s="12">
        <v>0</v>
      </c>
    </row>
    <row r="11" spans="1:16" ht="45" customHeight="1" x14ac:dyDescent="0.25">
      <c r="A11" s="32" t="s">
        <v>22</v>
      </c>
      <c r="B11" s="34" t="s">
        <v>23</v>
      </c>
      <c r="C11" s="16" t="s">
        <v>54</v>
      </c>
      <c r="D11" s="15"/>
      <c r="E11" s="17" t="s">
        <v>24</v>
      </c>
      <c r="F11" s="18">
        <v>6</v>
      </c>
      <c r="G11" s="18" t="s">
        <v>63</v>
      </c>
      <c r="H11" s="15" t="s">
        <v>29</v>
      </c>
      <c r="I11" s="11">
        <f>K11+L11+N11</f>
        <v>1500</v>
      </c>
      <c r="J11" s="11">
        <v>600</v>
      </c>
      <c r="K11" s="11">
        <f t="shared" ref="K11" si="3">J11/40*30</f>
        <v>450</v>
      </c>
      <c r="L11" s="11">
        <f t="shared" ref="L11" si="4">J11/40*10</f>
        <v>150</v>
      </c>
      <c r="M11" s="11">
        <v>0</v>
      </c>
      <c r="N11" s="11">
        <f t="shared" ref="N11" si="5">J11/40*60</f>
        <v>900</v>
      </c>
      <c r="O11" s="12">
        <v>0</v>
      </c>
    </row>
    <row r="12" spans="1:16" ht="45" customHeight="1" x14ac:dyDescent="0.25">
      <c r="A12" s="32" t="s">
        <v>22</v>
      </c>
      <c r="B12" s="34" t="s">
        <v>26</v>
      </c>
      <c r="C12" s="16" t="s">
        <v>55</v>
      </c>
      <c r="D12" s="15"/>
      <c r="E12" s="17" t="s">
        <v>24</v>
      </c>
      <c r="F12" s="18">
        <v>6</v>
      </c>
      <c r="G12" s="18" t="s">
        <v>63</v>
      </c>
      <c r="H12" s="15" t="s">
        <v>29</v>
      </c>
      <c r="I12" s="11">
        <f>K12+L12+N12</f>
        <v>9388.8888888888887</v>
      </c>
      <c r="J12" s="11">
        <v>4225</v>
      </c>
      <c r="K12" s="11">
        <f>J12/45*34</f>
        <v>3192.2222222222222</v>
      </c>
      <c r="L12" s="11">
        <f>J12/45*11</f>
        <v>1032.7777777777778</v>
      </c>
      <c r="M12" s="11">
        <v>0</v>
      </c>
      <c r="N12" s="11">
        <f>J12/45*55</f>
        <v>5163.8888888888887</v>
      </c>
      <c r="O12" s="12">
        <v>0</v>
      </c>
    </row>
    <row r="13" spans="1:16" ht="45" customHeight="1" x14ac:dyDescent="0.25">
      <c r="A13" s="32" t="s">
        <v>22</v>
      </c>
      <c r="B13" s="34" t="s">
        <v>23</v>
      </c>
      <c r="C13" s="16" t="s">
        <v>57</v>
      </c>
      <c r="D13" s="15"/>
      <c r="E13" s="17" t="s">
        <v>24</v>
      </c>
      <c r="F13" s="18">
        <v>6</v>
      </c>
      <c r="G13" s="18" t="s">
        <v>63</v>
      </c>
      <c r="H13" s="15" t="s">
        <v>29</v>
      </c>
      <c r="I13" s="11">
        <f>K13+L13+N13</f>
        <v>470.58823529411768</v>
      </c>
      <c r="J13" s="11">
        <v>400</v>
      </c>
      <c r="K13" s="11">
        <f>J13/85*64</f>
        <v>301.1764705882353</v>
      </c>
      <c r="L13" s="11">
        <f>J13/85*21</f>
        <v>98.82352941176471</v>
      </c>
      <c r="M13" s="11">
        <v>0</v>
      </c>
      <c r="N13" s="11">
        <f>J13/85*15</f>
        <v>70.588235294117652</v>
      </c>
      <c r="O13" s="12">
        <v>0</v>
      </c>
    </row>
    <row r="14" spans="1:16" ht="45" customHeight="1" x14ac:dyDescent="0.25">
      <c r="A14" s="32" t="s">
        <v>27</v>
      </c>
      <c r="B14" s="34" t="s">
        <v>28</v>
      </c>
      <c r="C14" s="16" t="s">
        <v>56</v>
      </c>
      <c r="D14" s="15"/>
      <c r="E14" s="17" t="s">
        <v>24</v>
      </c>
      <c r="F14" s="18">
        <v>6</v>
      </c>
      <c r="G14" s="18" t="s">
        <v>63</v>
      </c>
      <c r="H14" s="15" t="s">
        <v>25</v>
      </c>
      <c r="I14" s="11">
        <f>K14+L14+N14</f>
        <v>503.75</v>
      </c>
      <c r="J14" s="11">
        <v>403</v>
      </c>
      <c r="K14" s="11">
        <f>J14/80*60</f>
        <v>302.25</v>
      </c>
      <c r="L14" s="11">
        <f>J14/80*20</f>
        <v>100.75</v>
      </c>
      <c r="M14" s="11">
        <v>0</v>
      </c>
      <c r="N14" s="11">
        <f>J14/80*20</f>
        <v>100.75</v>
      </c>
      <c r="O14" s="12">
        <v>0</v>
      </c>
    </row>
    <row r="15" spans="1:16" ht="45" customHeight="1" x14ac:dyDescent="0.25">
      <c r="A15" s="32" t="s">
        <v>27</v>
      </c>
      <c r="B15" s="34" t="s">
        <v>48</v>
      </c>
      <c r="C15" s="16" t="s">
        <v>58</v>
      </c>
      <c r="D15" s="15"/>
      <c r="E15" s="17" t="s">
        <v>30</v>
      </c>
      <c r="F15" s="18">
        <v>2</v>
      </c>
      <c r="G15" s="18">
        <v>3</v>
      </c>
      <c r="H15" s="15" t="s">
        <v>32</v>
      </c>
      <c r="I15" s="36">
        <v>5324</v>
      </c>
      <c r="J15" s="36">
        <f>K15+L15</f>
        <v>5158.9599999999991</v>
      </c>
      <c r="K15" s="36">
        <v>4525.3999999999996</v>
      </c>
      <c r="L15" s="36">
        <v>633.55999999999995</v>
      </c>
      <c r="M15" s="36">
        <v>58.56</v>
      </c>
      <c r="N15" s="36">
        <v>106.48</v>
      </c>
      <c r="O15" s="12">
        <v>0</v>
      </c>
    </row>
    <row r="16" spans="1:16" ht="45" customHeight="1" x14ac:dyDescent="0.25">
      <c r="A16" s="32" t="s">
        <v>22</v>
      </c>
      <c r="B16" s="34" t="s">
        <v>26</v>
      </c>
      <c r="C16" s="16" t="s">
        <v>59</v>
      </c>
      <c r="D16" s="15"/>
      <c r="E16" s="17" t="s">
        <v>30</v>
      </c>
      <c r="F16" s="18">
        <v>2</v>
      </c>
      <c r="G16" s="18">
        <v>3</v>
      </c>
      <c r="H16" s="15" t="s">
        <v>32</v>
      </c>
      <c r="I16" s="36">
        <v>1000</v>
      </c>
      <c r="J16" s="36">
        <f>K16+L16</f>
        <v>942</v>
      </c>
      <c r="K16" s="36">
        <v>850</v>
      </c>
      <c r="L16" s="36">
        <v>92</v>
      </c>
      <c r="M16" s="36">
        <v>9</v>
      </c>
      <c r="N16" s="36">
        <v>49</v>
      </c>
      <c r="O16" s="12">
        <v>0</v>
      </c>
    </row>
    <row r="17" spans="1:16" ht="45" customHeight="1" thickBot="1" x14ac:dyDescent="0.3">
      <c r="A17" s="33" t="s">
        <v>27</v>
      </c>
      <c r="B17" s="35" t="s">
        <v>31</v>
      </c>
      <c r="C17" s="20" t="s">
        <v>60</v>
      </c>
      <c r="D17" s="19"/>
      <c r="E17" s="21" t="s">
        <v>30</v>
      </c>
      <c r="F17" s="22">
        <v>2</v>
      </c>
      <c r="G17" s="22">
        <v>3</v>
      </c>
      <c r="H17" s="19" t="s">
        <v>32</v>
      </c>
      <c r="I17" s="37">
        <v>6000</v>
      </c>
      <c r="J17" s="37">
        <f>K17+L17</f>
        <v>5634</v>
      </c>
      <c r="K17" s="37">
        <v>5100</v>
      </c>
      <c r="L17" s="37">
        <v>534</v>
      </c>
      <c r="M17" s="37">
        <v>102</v>
      </c>
      <c r="N17" s="37">
        <v>264</v>
      </c>
      <c r="O17" s="14">
        <v>0</v>
      </c>
    </row>
    <row r="18" spans="1:16" ht="45" customHeight="1" x14ac:dyDescent="0.25">
      <c r="A18" s="4"/>
      <c r="B18" s="23"/>
      <c r="C18" s="23"/>
      <c r="D18" s="23"/>
      <c r="E18" s="24"/>
      <c r="F18" s="8"/>
      <c r="G18" s="8"/>
      <c r="H18" s="23"/>
      <c r="I18" s="9"/>
      <c r="J18" s="9"/>
      <c r="K18" s="9"/>
      <c r="L18" s="9"/>
      <c r="M18" s="9"/>
      <c r="N18" s="9"/>
      <c r="O18" s="9"/>
    </row>
    <row r="19" spans="1:16" ht="45" customHeight="1" thickBot="1" x14ac:dyDescent="0.3">
      <c r="A19" s="5"/>
      <c r="B19" s="7" t="s">
        <v>46</v>
      </c>
      <c r="C19" s="8"/>
      <c r="D19" s="8"/>
      <c r="E19" s="8"/>
      <c r="F19" s="8"/>
      <c r="G19" s="8"/>
      <c r="H19" s="8"/>
      <c r="I19" s="8"/>
      <c r="J19" s="9"/>
      <c r="K19" s="9"/>
      <c r="L19" s="9"/>
      <c r="M19" s="9"/>
      <c r="N19" s="9"/>
      <c r="O19" s="8"/>
    </row>
    <row r="20" spans="1:16" ht="45" customHeight="1" x14ac:dyDescent="0.25">
      <c r="A20" s="52" t="s">
        <v>12</v>
      </c>
      <c r="B20" s="59" t="s">
        <v>11</v>
      </c>
      <c r="C20" s="39" t="s">
        <v>0</v>
      </c>
      <c r="D20" s="39" t="s">
        <v>45</v>
      </c>
      <c r="E20" s="62" t="s">
        <v>6</v>
      </c>
      <c r="F20" s="63"/>
      <c r="G20" s="63"/>
      <c r="H20" s="63"/>
      <c r="I20" s="64"/>
      <c r="J20" s="30"/>
      <c r="K20" s="62" t="s">
        <v>9</v>
      </c>
      <c r="L20" s="63"/>
      <c r="M20" s="63"/>
      <c r="N20" s="64"/>
      <c r="O20" s="47" t="s">
        <v>10</v>
      </c>
    </row>
    <row r="21" spans="1:16" ht="45" customHeight="1" x14ac:dyDescent="0.25">
      <c r="A21" s="53"/>
      <c r="B21" s="60"/>
      <c r="C21" s="42"/>
      <c r="D21" s="42"/>
      <c r="E21" s="46" t="s">
        <v>1</v>
      </c>
      <c r="F21" s="46" t="s">
        <v>2</v>
      </c>
      <c r="G21" s="46" t="s">
        <v>3</v>
      </c>
      <c r="H21" s="46" t="s">
        <v>4</v>
      </c>
      <c r="I21" s="46" t="s">
        <v>5</v>
      </c>
      <c r="J21" s="46" t="s">
        <v>20</v>
      </c>
      <c r="K21" s="50" t="s">
        <v>7</v>
      </c>
      <c r="L21" s="51"/>
      <c r="M21" s="50" t="s">
        <v>8</v>
      </c>
      <c r="N21" s="51"/>
      <c r="O21" s="48"/>
    </row>
    <row r="22" spans="1:16" ht="45" customHeight="1" x14ac:dyDescent="0.25">
      <c r="A22" s="53"/>
      <c r="B22" s="61"/>
      <c r="C22" s="43"/>
      <c r="D22" s="43"/>
      <c r="E22" s="43"/>
      <c r="F22" s="43"/>
      <c r="G22" s="43"/>
      <c r="H22" s="43"/>
      <c r="I22" s="43"/>
      <c r="J22" s="43"/>
      <c r="K22" s="31" t="s">
        <v>33</v>
      </c>
      <c r="L22" s="31" t="s">
        <v>34</v>
      </c>
      <c r="M22" s="31" t="s">
        <v>35</v>
      </c>
      <c r="N22" s="31" t="s">
        <v>36</v>
      </c>
      <c r="O22" s="49"/>
    </row>
    <row r="23" spans="1:16" ht="45" customHeight="1" x14ac:dyDescent="0.25">
      <c r="A23" s="32">
        <v>3</v>
      </c>
      <c r="B23" s="34" t="s">
        <v>13</v>
      </c>
      <c r="C23" s="16" t="s">
        <v>49</v>
      </c>
      <c r="D23" s="15"/>
      <c r="E23" s="17" t="s">
        <v>14</v>
      </c>
      <c r="F23" s="18">
        <v>4</v>
      </c>
      <c r="G23" s="18" t="s">
        <v>62</v>
      </c>
      <c r="H23" s="15" t="s">
        <v>15</v>
      </c>
      <c r="I23" s="11">
        <f>K23+M23</f>
        <v>0</v>
      </c>
      <c r="J23" s="11">
        <v>0</v>
      </c>
      <c r="K23" s="11">
        <f>J23</f>
        <v>0</v>
      </c>
      <c r="L23" s="11">
        <v>0</v>
      </c>
      <c r="M23" s="11">
        <f>J23/95*5</f>
        <v>0</v>
      </c>
      <c r="N23" s="11">
        <v>0</v>
      </c>
      <c r="O23" s="12">
        <v>0</v>
      </c>
      <c r="P23" s="3"/>
    </row>
    <row r="24" spans="1:16" ht="45" customHeight="1" x14ac:dyDescent="0.25">
      <c r="A24" s="32" t="s">
        <v>16</v>
      </c>
      <c r="B24" s="34" t="s">
        <v>17</v>
      </c>
      <c r="C24" s="16" t="s">
        <v>50</v>
      </c>
      <c r="D24" s="15"/>
      <c r="E24" s="17" t="s">
        <v>14</v>
      </c>
      <c r="F24" s="18">
        <v>4</v>
      </c>
      <c r="G24" s="18" t="s">
        <v>62</v>
      </c>
      <c r="H24" s="15" t="s">
        <v>15</v>
      </c>
      <c r="I24" s="11">
        <f t="shared" ref="I24:I25" si="6">K24+M24</f>
        <v>0</v>
      </c>
      <c r="J24" s="11">
        <v>0</v>
      </c>
      <c r="K24" s="11">
        <f t="shared" ref="K24:K27" si="7">J24</f>
        <v>0</v>
      </c>
      <c r="L24" s="11">
        <v>0</v>
      </c>
      <c r="M24" s="11">
        <f t="shared" ref="M24:M25" si="8">J24/95*5</f>
        <v>0</v>
      </c>
      <c r="N24" s="11">
        <v>0</v>
      </c>
      <c r="O24" s="12">
        <v>0</v>
      </c>
      <c r="P24" s="3"/>
    </row>
    <row r="25" spans="1:16" ht="45" customHeight="1" x14ac:dyDescent="0.25">
      <c r="A25" s="32" t="s">
        <v>18</v>
      </c>
      <c r="B25" s="34" t="s">
        <v>19</v>
      </c>
      <c r="C25" s="16" t="s">
        <v>51</v>
      </c>
      <c r="D25" s="15"/>
      <c r="E25" s="17" t="s">
        <v>14</v>
      </c>
      <c r="F25" s="18">
        <v>4</v>
      </c>
      <c r="G25" s="18" t="s">
        <v>62</v>
      </c>
      <c r="H25" s="15" t="s">
        <v>15</v>
      </c>
      <c r="I25" s="11">
        <f t="shared" si="6"/>
        <v>0</v>
      </c>
      <c r="J25" s="11">
        <v>0</v>
      </c>
      <c r="K25" s="11">
        <f t="shared" si="7"/>
        <v>0</v>
      </c>
      <c r="L25" s="11">
        <v>0</v>
      </c>
      <c r="M25" s="11">
        <f t="shared" si="8"/>
        <v>0</v>
      </c>
      <c r="N25" s="11">
        <v>0</v>
      </c>
      <c r="O25" s="12">
        <v>0</v>
      </c>
      <c r="P25" s="3"/>
    </row>
    <row r="26" spans="1:16" ht="45" customHeight="1" x14ac:dyDescent="0.25">
      <c r="A26" s="32" t="s">
        <v>18</v>
      </c>
      <c r="B26" s="34" t="s">
        <v>21</v>
      </c>
      <c r="C26" s="16" t="s">
        <v>52</v>
      </c>
      <c r="D26" s="15"/>
      <c r="E26" s="17" t="s">
        <v>14</v>
      </c>
      <c r="F26" s="18">
        <v>4</v>
      </c>
      <c r="G26" s="18" t="s">
        <v>62</v>
      </c>
      <c r="H26" s="15" t="s">
        <v>15</v>
      </c>
      <c r="I26" s="11">
        <f>K26+N26</f>
        <v>0</v>
      </c>
      <c r="J26" s="11">
        <v>0</v>
      </c>
      <c r="K26" s="11">
        <f t="shared" si="7"/>
        <v>0</v>
      </c>
      <c r="L26" s="11">
        <v>0</v>
      </c>
      <c r="M26" s="11">
        <v>0</v>
      </c>
      <c r="N26" s="11">
        <f>K26/95*5</f>
        <v>0</v>
      </c>
      <c r="O26" s="12">
        <v>0</v>
      </c>
      <c r="P26" s="3"/>
    </row>
    <row r="27" spans="1:16" ht="45" customHeight="1" x14ac:dyDescent="0.25">
      <c r="A27" s="32" t="s">
        <v>18</v>
      </c>
      <c r="B27" s="34" t="s">
        <v>23</v>
      </c>
      <c r="C27" s="16" t="s">
        <v>53</v>
      </c>
      <c r="D27" s="15"/>
      <c r="E27" s="17" t="s">
        <v>14</v>
      </c>
      <c r="F27" s="18">
        <v>4</v>
      </c>
      <c r="G27" s="18" t="s">
        <v>63</v>
      </c>
      <c r="H27" s="15" t="s">
        <v>15</v>
      </c>
      <c r="I27" s="11">
        <f t="shared" ref="I27" si="9">K27+M27</f>
        <v>0</v>
      </c>
      <c r="J27" s="11">
        <v>0</v>
      </c>
      <c r="K27" s="11">
        <f t="shared" si="7"/>
        <v>0</v>
      </c>
      <c r="L27" s="11">
        <v>0</v>
      </c>
      <c r="M27" s="11">
        <f t="shared" ref="M27" si="10">J27/95*5</f>
        <v>0</v>
      </c>
      <c r="N27" s="11">
        <v>0</v>
      </c>
      <c r="O27" s="12">
        <v>0</v>
      </c>
    </row>
    <row r="28" spans="1:16" ht="45" customHeight="1" x14ac:dyDescent="0.25">
      <c r="A28" s="32" t="s">
        <v>22</v>
      </c>
      <c r="B28" s="34" t="s">
        <v>23</v>
      </c>
      <c r="C28" s="16" t="s">
        <v>54</v>
      </c>
      <c r="D28" s="15"/>
      <c r="E28" s="17" t="s">
        <v>24</v>
      </c>
      <c r="F28" s="18">
        <v>6</v>
      </c>
      <c r="G28" s="18" t="s">
        <v>63</v>
      </c>
      <c r="H28" s="15" t="s">
        <v>29</v>
      </c>
      <c r="I28" s="11">
        <f>J28+N28</f>
        <v>0</v>
      </c>
      <c r="J28" s="11">
        <v>0</v>
      </c>
      <c r="K28" s="11">
        <f>J28/40*30</f>
        <v>0</v>
      </c>
      <c r="L28" s="11">
        <f>J28/40*10</f>
        <v>0</v>
      </c>
      <c r="M28" s="11">
        <v>0</v>
      </c>
      <c r="N28" s="11">
        <f>J28/40*60</f>
        <v>0</v>
      </c>
      <c r="O28" s="12">
        <v>0</v>
      </c>
    </row>
    <row r="29" spans="1:16" ht="45" customHeight="1" x14ac:dyDescent="0.25">
      <c r="A29" s="32" t="s">
        <v>22</v>
      </c>
      <c r="B29" s="34" t="s">
        <v>26</v>
      </c>
      <c r="C29" s="16" t="s">
        <v>55</v>
      </c>
      <c r="D29" s="15"/>
      <c r="E29" s="17" t="s">
        <v>24</v>
      </c>
      <c r="F29" s="18">
        <v>6</v>
      </c>
      <c r="G29" s="18" t="s">
        <v>63</v>
      </c>
      <c r="H29" s="15" t="s">
        <v>29</v>
      </c>
      <c r="I29" s="11">
        <f>K29+L29+N29</f>
        <v>0</v>
      </c>
      <c r="J29" s="11">
        <v>0</v>
      </c>
      <c r="K29" s="11">
        <f t="shared" ref="K29" si="11">J29/40*30</f>
        <v>0</v>
      </c>
      <c r="L29" s="11">
        <f t="shared" ref="L29" si="12">J29/40*10</f>
        <v>0</v>
      </c>
      <c r="M29" s="11">
        <v>0</v>
      </c>
      <c r="N29" s="11">
        <f t="shared" ref="N29" si="13">J29/40*60</f>
        <v>0</v>
      </c>
      <c r="O29" s="12">
        <v>0</v>
      </c>
    </row>
    <row r="30" spans="1:16" ht="45" customHeight="1" x14ac:dyDescent="0.25">
      <c r="A30" s="32" t="s">
        <v>22</v>
      </c>
      <c r="B30" s="34" t="s">
        <v>23</v>
      </c>
      <c r="C30" s="16" t="s">
        <v>57</v>
      </c>
      <c r="D30" s="15"/>
      <c r="E30" s="17" t="s">
        <v>24</v>
      </c>
      <c r="F30" s="18">
        <v>6</v>
      </c>
      <c r="G30" s="18" t="s">
        <v>63</v>
      </c>
      <c r="H30" s="15" t="s">
        <v>29</v>
      </c>
      <c r="I30" s="11">
        <f>K30+L30+N30</f>
        <v>0</v>
      </c>
      <c r="J30" s="11">
        <v>0</v>
      </c>
      <c r="K30" s="11">
        <f>J30/45*34</f>
        <v>0</v>
      </c>
      <c r="L30" s="11">
        <f>J30/45*11</f>
        <v>0</v>
      </c>
      <c r="M30" s="11">
        <v>0</v>
      </c>
      <c r="N30" s="11">
        <f>J30/45*55</f>
        <v>0</v>
      </c>
      <c r="O30" s="12">
        <v>0</v>
      </c>
    </row>
    <row r="31" spans="1:16" ht="45" customHeight="1" x14ac:dyDescent="0.25">
      <c r="A31" s="32" t="s">
        <v>22</v>
      </c>
      <c r="B31" s="34" t="s">
        <v>28</v>
      </c>
      <c r="C31" s="16" t="s">
        <v>56</v>
      </c>
      <c r="D31" s="15"/>
      <c r="E31" s="17" t="s">
        <v>24</v>
      </c>
      <c r="F31" s="18">
        <v>6</v>
      </c>
      <c r="G31" s="18" t="s">
        <v>63</v>
      </c>
      <c r="H31" s="15" t="s">
        <v>29</v>
      </c>
      <c r="I31" s="11">
        <f>K31+L31+N31</f>
        <v>0</v>
      </c>
      <c r="J31" s="11">
        <v>0</v>
      </c>
      <c r="K31" s="11">
        <f>J31/85*64</f>
        <v>0</v>
      </c>
      <c r="L31" s="11">
        <f>J31/85*21</f>
        <v>0</v>
      </c>
      <c r="M31" s="11">
        <v>0</v>
      </c>
      <c r="N31" s="11">
        <f>J31/85*15</f>
        <v>0</v>
      </c>
      <c r="O31" s="12">
        <v>0</v>
      </c>
    </row>
    <row r="32" spans="1:16" ht="45" customHeight="1" x14ac:dyDescent="0.25">
      <c r="A32" s="32" t="s">
        <v>27</v>
      </c>
      <c r="B32" s="34" t="s">
        <v>48</v>
      </c>
      <c r="C32" s="16" t="s">
        <v>58</v>
      </c>
      <c r="D32" s="15"/>
      <c r="E32" s="17" t="s">
        <v>24</v>
      </c>
      <c r="F32" s="18">
        <v>6</v>
      </c>
      <c r="G32" s="18">
        <v>3</v>
      </c>
      <c r="H32" s="15" t="s">
        <v>25</v>
      </c>
      <c r="I32" s="11">
        <f>K32+L32+N32</f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2">
        <v>0</v>
      </c>
    </row>
    <row r="33" spans="1:16" ht="45" customHeight="1" x14ac:dyDescent="0.25">
      <c r="A33" s="32" t="s">
        <v>27</v>
      </c>
      <c r="B33" s="34" t="s">
        <v>26</v>
      </c>
      <c r="C33" s="16" t="s">
        <v>59</v>
      </c>
      <c r="D33" s="15"/>
      <c r="E33" s="17" t="s">
        <v>30</v>
      </c>
      <c r="F33" s="18">
        <v>2</v>
      </c>
      <c r="G33" s="18">
        <v>3</v>
      </c>
      <c r="H33" s="15" t="s">
        <v>32</v>
      </c>
      <c r="I33" s="11">
        <f>J33+M33+N33</f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2">
        <v>0</v>
      </c>
    </row>
    <row r="34" spans="1:16" ht="45" customHeight="1" thickBot="1" x14ac:dyDescent="0.3">
      <c r="A34" s="32" t="s">
        <v>22</v>
      </c>
      <c r="B34" s="35" t="s">
        <v>31</v>
      </c>
      <c r="C34" s="20" t="s">
        <v>60</v>
      </c>
      <c r="D34" s="19"/>
      <c r="E34" s="21" t="s">
        <v>30</v>
      </c>
      <c r="F34" s="22">
        <v>2</v>
      </c>
      <c r="G34" s="22">
        <v>3</v>
      </c>
      <c r="H34" s="19" t="s">
        <v>32</v>
      </c>
      <c r="I34" s="13">
        <f>J34+M34+N34</f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4">
        <v>0</v>
      </c>
    </row>
    <row r="35" spans="1:16" ht="45" customHeight="1" x14ac:dyDescent="0.25">
      <c r="A35" s="6"/>
      <c r="B35" s="25"/>
      <c r="C35" s="26"/>
      <c r="D35" s="25"/>
      <c r="E35" s="27"/>
      <c r="F35" s="28"/>
      <c r="G35" s="28"/>
      <c r="H35" s="25"/>
      <c r="I35" s="29"/>
      <c r="J35" s="29"/>
      <c r="K35" s="29"/>
      <c r="L35" s="29"/>
      <c r="M35" s="29"/>
      <c r="N35" s="29"/>
      <c r="O35" s="29"/>
    </row>
    <row r="36" spans="1:16" ht="45" customHeight="1" thickBot="1" x14ac:dyDescent="0.3">
      <c r="A36" s="5"/>
      <c r="B36" s="7" t="s">
        <v>37</v>
      </c>
      <c r="C36" s="8"/>
      <c r="D36" s="8"/>
      <c r="E36" s="8"/>
      <c r="F36" s="8"/>
      <c r="G36" s="8"/>
      <c r="H36" s="8"/>
      <c r="I36" s="8"/>
      <c r="J36" s="8"/>
      <c r="K36" s="9"/>
      <c r="L36" s="9"/>
      <c r="M36" s="8"/>
      <c r="N36" s="8"/>
      <c r="O36" s="8"/>
    </row>
    <row r="37" spans="1:16" ht="45" customHeight="1" x14ac:dyDescent="0.25">
      <c r="A37" s="52" t="s">
        <v>12</v>
      </c>
      <c r="B37" s="59" t="s">
        <v>11</v>
      </c>
      <c r="C37" s="39" t="s">
        <v>0</v>
      </c>
      <c r="D37" s="39" t="s">
        <v>45</v>
      </c>
      <c r="E37" s="62" t="s">
        <v>6</v>
      </c>
      <c r="F37" s="63"/>
      <c r="G37" s="63"/>
      <c r="H37" s="63"/>
      <c r="I37" s="64"/>
      <c r="J37" s="30"/>
      <c r="K37" s="62" t="s">
        <v>9</v>
      </c>
      <c r="L37" s="63"/>
      <c r="M37" s="63"/>
      <c r="N37" s="64"/>
      <c r="O37" s="47" t="s">
        <v>10</v>
      </c>
    </row>
    <row r="38" spans="1:16" ht="45" customHeight="1" x14ac:dyDescent="0.25">
      <c r="A38" s="53"/>
      <c r="B38" s="60"/>
      <c r="C38" s="42"/>
      <c r="D38" s="42"/>
      <c r="E38" s="46" t="s">
        <v>1</v>
      </c>
      <c r="F38" s="46" t="s">
        <v>2</v>
      </c>
      <c r="G38" s="46" t="s">
        <v>3</v>
      </c>
      <c r="H38" s="46" t="s">
        <v>4</v>
      </c>
      <c r="I38" s="46" t="s">
        <v>5</v>
      </c>
      <c r="J38" s="46" t="s">
        <v>20</v>
      </c>
      <c r="K38" s="50" t="s">
        <v>7</v>
      </c>
      <c r="L38" s="51"/>
      <c r="M38" s="50" t="s">
        <v>8</v>
      </c>
      <c r="N38" s="51"/>
      <c r="O38" s="48"/>
    </row>
    <row r="39" spans="1:16" ht="45" customHeight="1" x14ac:dyDescent="0.25">
      <c r="A39" s="53"/>
      <c r="B39" s="61"/>
      <c r="C39" s="43"/>
      <c r="D39" s="43"/>
      <c r="E39" s="43"/>
      <c r="F39" s="43"/>
      <c r="G39" s="43"/>
      <c r="H39" s="43"/>
      <c r="I39" s="43"/>
      <c r="J39" s="43"/>
      <c r="K39" s="31" t="s">
        <v>33</v>
      </c>
      <c r="L39" s="31" t="s">
        <v>34</v>
      </c>
      <c r="M39" s="31" t="s">
        <v>35</v>
      </c>
      <c r="N39" s="31" t="s">
        <v>36</v>
      </c>
      <c r="O39" s="49"/>
    </row>
    <row r="40" spans="1:16" ht="45" customHeight="1" x14ac:dyDescent="0.25">
      <c r="A40" s="32">
        <v>3</v>
      </c>
      <c r="B40" s="34" t="s">
        <v>13</v>
      </c>
      <c r="C40" s="16" t="s">
        <v>49</v>
      </c>
      <c r="D40" s="15"/>
      <c r="E40" s="17" t="s">
        <v>14</v>
      </c>
      <c r="F40" s="18">
        <v>4</v>
      </c>
      <c r="G40" s="18" t="s">
        <v>62</v>
      </c>
      <c r="H40" s="15" t="s">
        <v>15</v>
      </c>
      <c r="I40" s="11">
        <f>K40+M40</f>
        <v>0</v>
      </c>
      <c r="J40" s="11">
        <v>0</v>
      </c>
      <c r="K40" s="11">
        <f>J40</f>
        <v>0</v>
      </c>
      <c r="L40" s="11">
        <v>0</v>
      </c>
      <c r="M40" s="11">
        <f>J40/95*5</f>
        <v>0</v>
      </c>
      <c r="N40" s="11">
        <v>0</v>
      </c>
      <c r="O40" s="12">
        <v>0</v>
      </c>
      <c r="P40" s="3"/>
    </row>
    <row r="41" spans="1:16" ht="45" customHeight="1" x14ac:dyDescent="0.25">
      <c r="A41" s="32" t="s">
        <v>16</v>
      </c>
      <c r="B41" s="34" t="s">
        <v>17</v>
      </c>
      <c r="C41" s="16" t="s">
        <v>50</v>
      </c>
      <c r="D41" s="15"/>
      <c r="E41" s="17" t="s">
        <v>14</v>
      </c>
      <c r="F41" s="18">
        <v>4</v>
      </c>
      <c r="G41" s="18" t="s">
        <v>62</v>
      </c>
      <c r="H41" s="15" t="s">
        <v>15</v>
      </c>
      <c r="I41" s="11">
        <f t="shared" ref="I41:I42" si="14">K41+M41</f>
        <v>0</v>
      </c>
      <c r="J41" s="11">
        <v>0</v>
      </c>
      <c r="K41" s="11">
        <f t="shared" ref="K41:K43" si="15">J41</f>
        <v>0</v>
      </c>
      <c r="L41" s="11">
        <v>0</v>
      </c>
      <c r="M41" s="11">
        <f t="shared" ref="M41:M42" si="16">J41/95*5</f>
        <v>0</v>
      </c>
      <c r="N41" s="11">
        <v>0</v>
      </c>
      <c r="O41" s="12">
        <v>0</v>
      </c>
      <c r="P41" s="3"/>
    </row>
    <row r="42" spans="1:16" ht="45" customHeight="1" x14ac:dyDescent="0.25">
      <c r="A42" s="32" t="s">
        <v>18</v>
      </c>
      <c r="B42" s="34" t="s">
        <v>19</v>
      </c>
      <c r="C42" s="16" t="s">
        <v>51</v>
      </c>
      <c r="D42" s="15"/>
      <c r="E42" s="17" t="s">
        <v>14</v>
      </c>
      <c r="F42" s="18">
        <v>4</v>
      </c>
      <c r="G42" s="18" t="s">
        <v>62</v>
      </c>
      <c r="H42" s="15" t="s">
        <v>15</v>
      </c>
      <c r="I42" s="11">
        <f t="shared" si="14"/>
        <v>0</v>
      </c>
      <c r="J42" s="11">
        <v>0</v>
      </c>
      <c r="K42" s="11">
        <f t="shared" si="15"/>
        <v>0</v>
      </c>
      <c r="L42" s="11">
        <v>0</v>
      </c>
      <c r="M42" s="11">
        <f t="shared" si="16"/>
        <v>0</v>
      </c>
      <c r="N42" s="11">
        <v>0</v>
      </c>
      <c r="O42" s="12">
        <v>0</v>
      </c>
      <c r="P42" s="3"/>
    </row>
    <row r="43" spans="1:16" ht="45" customHeight="1" x14ac:dyDescent="0.25">
      <c r="A43" s="32" t="s">
        <v>18</v>
      </c>
      <c r="B43" s="34" t="s">
        <v>21</v>
      </c>
      <c r="C43" s="16" t="s">
        <v>52</v>
      </c>
      <c r="D43" s="15"/>
      <c r="E43" s="17" t="s">
        <v>14</v>
      </c>
      <c r="F43" s="18">
        <v>4</v>
      </c>
      <c r="G43" s="18" t="s">
        <v>62</v>
      </c>
      <c r="H43" s="15" t="s">
        <v>15</v>
      </c>
      <c r="I43" s="11">
        <f t="shared" ref="I43" si="17">K43+M43</f>
        <v>0</v>
      </c>
      <c r="J43" s="11">
        <v>0</v>
      </c>
      <c r="K43" s="11">
        <f t="shared" si="15"/>
        <v>0</v>
      </c>
      <c r="L43" s="11">
        <v>0</v>
      </c>
      <c r="M43" s="11">
        <f t="shared" ref="M43" si="18">J43/95*5</f>
        <v>0</v>
      </c>
      <c r="N43" s="11">
        <v>0</v>
      </c>
      <c r="O43" s="12">
        <v>0</v>
      </c>
    </row>
    <row r="44" spans="1:16" ht="45" customHeight="1" x14ac:dyDescent="0.25">
      <c r="A44" s="32" t="s">
        <v>22</v>
      </c>
      <c r="B44" s="34" t="s">
        <v>23</v>
      </c>
      <c r="C44" s="16" t="s">
        <v>53</v>
      </c>
      <c r="D44" s="15"/>
      <c r="E44" s="17" t="s">
        <v>24</v>
      </c>
      <c r="F44" s="18">
        <v>6</v>
      </c>
      <c r="G44" s="18" t="s">
        <v>63</v>
      </c>
      <c r="H44" s="15" t="s">
        <v>29</v>
      </c>
      <c r="I44" s="11">
        <f>J44+N44</f>
        <v>0</v>
      </c>
      <c r="J44" s="11">
        <v>0</v>
      </c>
      <c r="K44" s="11">
        <f>J44/40*30</f>
        <v>0</v>
      </c>
      <c r="L44" s="11">
        <f>J44/40*10</f>
        <v>0</v>
      </c>
      <c r="M44" s="11">
        <v>0</v>
      </c>
      <c r="N44" s="11">
        <f>J44/40*60</f>
        <v>0</v>
      </c>
      <c r="O44" s="12">
        <v>0</v>
      </c>
    </row>
    <row r="45" spans="1:16" ht="45" customHeight="1" x14ac:dyDescent="0.25">
      <c r="A45" s="32" t="s">
        <v>22</v>
      </c>
      <c r="B45" s="34" t="s">
        <v>23</v>
      </c>
      <c r="C45" s="16" t="s">
        <v>54</v>
      </c>
      <c r="D45" s="15"/>
      <c r="E45" s="17" t="s">
        <v>24</v>
      </c>
      <c r="F45" s="18">
        <v>6</v>
      </c>
      <c r="G45" s="18" t="s">
        <v>63</v>
      </c>
      <c r="H45" s="15" t="s">
        <v>29</v>
      </c>
      <c r="I45" s="11">
        <f>K45+L45+N45</f>
        <v>0</v>
      </c>
      <c r="J45" s="11">
        <v>0</v>
      </c>
      <c r="K45" s="11">
        <f t="shared" ref="K45" si="19">J45/40*30</f>
        <v>0</v>
      </c>
      <c r="L45" s="11">
        <f t="shared" ref="L45" si="20">J45/40*10</f>
        <v>0</v>
      </c>
      <c r="M45" s="11">
        <v>0</v>
      </c>
      <c r="N45" s="11">
        <f t="shared" ref="N45" si="21">J45/40*60</f>
        <v>0</v>
      </c>
      <c r="O45" s="12">
        <v>0</v>
      </c>
    </row>
    <row r="46" spans="1:16" ht="45" customHeight="1" x14ac:dyDescent="0.25">
      <c r="A46" s="32" t="s">
        <v>22</v>
      </c>
      <c r="B46" s="34" t="s">
        <v>26</v>
      </c>
      <c r="C46" s="16" t="s">
        <v>55</v>
      </c>
      <c r="D46" s="15"/>
      <c r="E46" s="17" t="s">
        <v>24</v>
      </c>
      <c r="F46" s="18">
        <v>6</v>
      </c>
      <c r="G46" s="18" t="s">
        <v>63</v>
      </c>
      <c r="H46" s="15" t="s">
        <v>29</v>
      </c>
      <c r="I46" s="11">
        <f>K46+L46+N46</f>
        <v>0</v>
      </c>
      <c r="J46" s="11">
        <v>0</v>
      </c>
      <c r="K46" s="11">
        <f>J46/45*34</f>
        <v>0</v>
      </c>
      <c r="L46" s="11">
        <f>J46/45*11</f>
        <v>0</v>
      </c>
      <c r="M46" s="11">
        <v>0</v>
      </c>
      <c r="N46" s="11">
        <f>J46/45*55</f>
        <v>0</v>
      </c>
      <c r="O46" s="12">
        <v>0</v>
      </c>
    </row>
    <row r="47" spans="1:16" ht="45" customHeight="1" x14ac:dyDescent="0.25">
      <c r="A47" s="32" t="s">
        <v>22</v>
      </c>
      <c r="B47" s="34" t="s">
        <v>23</v>
      </c>
      <c r="C47" s="16" t="s">
        <v>57</v>
      </c>
      <c r="D47" s="15"/>
      <c r="E47" s="17" t="s">
        <v>24</v>
      </c>
      <c r="F47" s="18">
        <v>6</v>
      </c>
      <c r="G47" s="18" t="s">
        <v>63</v>
      </c>
      <c r="H47" s="15" t="s">
        <v>29</v>
      </c>
      <c r="I47" s="11">
        <f>K47+L47+N47</f>
        <v>0</v>
      </c>
      <c r="J47" s="11">
        <v>0</v>
      </c>
      <c r="K47" s="11">
        <f>J47/85*64</f>
        <v>0</v>
      </c>
      <c r="L47" s="11">
        <f>J47/85*21</f>
        <v>0</v>
      </c>
      <c r="M47" s="11">
        <v>0</v>
      </c>
      <c r="N47" s="11">
        <f>J47/85*15</f>
        <v>0</v>
      </c>
      <c r="O47" s="12">
        <v>0</v>
      </c>
    </row>
    <row r="48" spans="1:16" ht="45" customHeight="1" x14ac:dyDescent="0.25">
      <c r="A48" s="32" t="s">
        <v>27</v>
      </c>
      <c r="B48" s="34" t="s">
        <v>28</v>
      </c>
      <c r="C48" s="16" t="s">
        <v>56</v>
      </c>
      <c r="D48" s="15"/>
      <c r="E48" s="17" t="s">
        <v>24</v>
      </c>
      <c r="F48" s="18">
        <v>6</v>
      </c>
      <c r="G48" s="18" t="s">
        <v>63</v>
      </c>
      <c r="H48" s="15" t="s">
        <v>25</v>
      </c>
      <c r="I48" s="11">
        <f>K48+L48+N48</f>
        <v>0</v>
      </c>
      <c r="J48" s="11">
        <v>0</v>
      </c>
      <c r="K48" s="11">
        <f>J48/80*60</f>
        <v>0</v>
      </c>
      <c r="L48" s="11">
        <f>J48/80*20</f>
        <v>0</v>
      </c>
      <c r="M48" s="11">
        <v>0</v>
      </c>
      <c r="N48" s="11">
        <f>J48/80*20</f>
        <v>0</v>
      </c>
      <c r="O48" s="12">
        <v>0</v>
      </c>
    </row>
    <row r="49" spans="1:16" ht="45" customHeight="1" x14ac:dyDescent="0.25">
      <c r="A49" s="32" t="s">
        <v>27</v>
      </c>
      <c r="B49" s="34" t="s">
        <v>48</v>
      </c>
      <c r="C49" s="16" t="s">
        <v>58</v>
      </c>
      <c r="D49" s="15"/>
      <c r="E49" s="17" t="s">
        <v>30</v>
      </c>
      <c r="F49" s="18">
        <v>2</v>
      </c>
      <c r="G49" s="18">
        <v>3</v>
      </c>
      <c r="H49" s="15" t="s">
        <v>32</v>
      </c>
      <c r="I49" s="11">
        <f>J49+M49+N49</f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2">
        <v>0</v>
      </c>
    </row>
    <row r="50" spans="1:16" ht="45" customHeight="1" x14ac:dyDescent="0.25">
      <c r="A50" s="32" t="s">
        <v>22</v>
      </c>
      <c r="B50" s="34" t="s">
        <v>26</v>
      </c>
      <c r="C50" s="16" t="s">
        <v>59</v>
      </c>
      <c r="D50" s="15"/>
      <c r="E50" s="17" t="s">
        <v>30</v>
      </c>
      <c r="F50" s="18">
        <v>2</v>
      </c>
      <c r="G50" s="18">
        <v>3</v>
      </c>
      <c r="H50" s="15" t="s">
        <v>32</v>
      </c>
      <c r="I50" s="11">
        <f>J50+M50+N50</f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2">
        <v>0</v>
      </c>
    </row>
    <row r="51" spans="1:16" ht="45" customHeight="1" thickBot="1" x14ac:dyDescent="0.3">
      <c r="A51" s="33" t="s">
        <v>27</v>
      </c>
      <c r="B51" s="35" t="s">
        <v>31</v>
      </c>
      <c r="C51" s="20" t="s">
        <v>60</v>
      </c>
      <c r="D51" s="19"/>
      <c r="E51" s="21" t="s">
        <v>30</v>
      </c>
      <c r="F51" s="22">
        <v>2</v>
      </c>
      <c r="G51" s="22">
        <v>3</v>
      </c>
      <c r="H51" s="19" t="s">
        <v>32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4">
        <v>0</v>
      </c>
    </row>
    <row r="52" spans="1:16" ht="45" customHeight="1" x14ac:dyDescent="0.25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6" ht="45" customHeight="1" thickBot="1" x14ac:dyDescent="0.3">
      <c r="A53" s="5"/>
      <c r="B53" s="7" t="s">
        <v>38</v>
      </c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6" ht="45" customHeight="1" x14ac:dyDescent="0.25">
      <c r="A54" s="52" t="s">
        <v>12</v>
      </c>
      <c r="B54" s="54" t="s">
        <v>11</v>
      </c>
      <c r="C54" s="44" t="s">
        <v>0</v>
      </c>
      <c r="D54" s="39" t="s">
        <v>45</v>
      </c>
      <c r="E54" s="44" t="s">
        <v>6</v>
      </c>
      <c r="F54" s="44"/>
      <c r="G54" s="44"/>
      <c r="H54" s="44"/>
      <c r="I54" s="44"/>
      <c r="J54" s="30"/>
      <c r="K54" s="44" t="s">
        <v>9</v>
      </c>
      <c r="L54" s="44"/>
      <c r="M54" s="44"/>
      <c r="N54" s="44"/>
      <c r="O54" s="57" t="s">
        <v>10</v>
      </c>
    </row>
    <row r="55" spans="1:16" ht="45" customHeight="1" x14ac:dyDescent="0.25">
      <c r="A55" s="53"/>
      <c r="B55" s="55"/>
      <c r="C55" s="56"/>
      <c r="D55" s="40"/>
      <c r="E55" s="56" t="s">
        <v>1</v>
      </c>
      <c r="F55" s="56" t="s">
        <v>2</v>
      </c>
      <c r="G55" s="56" t="s">
        <v>3</v>
      </c>
      <c r="H55" s="56" t="s">
        <v>4</v>
      </c>
      <c r="I55" s="56" t="s">
        <v>5</v>
      </c>
      <c r="J55" s="56" t="s">
        <v>20</v>
      </c>
      <c r="K55" s="56" t="s">
        <v>7</v>
      </c>
      <c r="L55" s="56"/>
      <c r="M55" s="56" t="s">
        <v>8</v>
      </c>
      <c r="N55" s="56"/>
      <c r="O55" s="58"/>
    </row>
    <row r="56" spans="1:16" ht="45" customHeight="1" x14ac:dyDescent="0.25">
      <c r="A56" s="53"/>
      <c r="B56" s="55"/>
      <c r="C56" s="56"/>
      <c r="D56" s="41"/>
      <c r="E56" s="56"/>
      <c r="F56" s="56"/>
      <c r="G56" s="56"/>
      <c r="H56" s="56"/>
      <c r="I56" s="56"/>
      <c r="J56" s="56"/>
      <c r="K56" s="31" t="s">
        <v>33</v>
      </c>
      <c r="L56" s="31" t="s">
        <v>34</v>
      </c>
      <c r="M56" s="31" t="s">
        <v>35</v>
      </c>
      <c r="N56" s="31" t="s">
        <v>36</v>
      </c>
      <c r="O56" s="58"/>
    </row>
    <row r="57" spans="1:16" ht="45" customHeight="1" x14ac:dyDescent="0.25">
      <c r="A57" s="32">
        <v>3</v>
      </c>
      <c r="B57" s="34" t="s">
        <v>13</v>
      </c>
      <c r="C57" s="16" t="s">
        <v>49</v>
      </c>
      <c r="D57" s="15"/>
      <c r="E57" s="17" t="s">
        <v>14</v>
      </c>
      <c r="F57" s="18">
        <v>4</v>
      </c>
      <c r="G57" s="18" t="s">
        <v>62</v>
      </c>
      <c r="H57" s="15" t="s">
        <v>15</v>
      </c>
      <c r="I57" s="11">
        <f>K57+M57</f>
        <v>0</v>
      </c>
      <c r="J57" s="11">
        <v>0</v>
      </c>
      <c r="K57" s="11">
        <f>J57</f>
        <v>0</v>
      </c>
      <c r="L57" s="11">
        <v>0</v>
      </c>
      <c r="M57" s="11">
        <f>J57/95*5</f>
        <v>0</v>
      </c>
      <c r="N57" s="11">
        <v>0</v>
      </c>
      <c r="O57" s="12">
        <v>0</v>
      </c>
      <c r="P57" s="3"/>
    </row>
    <row r="58" spans="1:16" ht="45" customHeight="1" x14ac:dyDescent="0.25">
      <c r="A58" s="32" t="s">
        <v>16</v>
      </c>
      <c r="B58" s="34" t="s">
        <v>17</v>
      </c>
      <c r="C58" s="16" t="s">
        <v>50</v>
      </c>
      <c r="D58" s="15"/>
      <c r="E58" s="17" t="s">
        <v>14</v>
      </c>
      <c r="F58" s="18">
        <v>4</v>
      </c>
      <c r="G58" s="18" t="s">
        <v>62</v>
      </c>
      <c r="H58" s="15" t="s">
        <v>15</v>
      </c>
      <c r="I58" s="11">
        <f t="shared" ref="I58:I59" si="22">K58+M58</f>
        <v>0</v>
      </c>
      <c r="J58" s="11">
        <v>0</v>
      </c>
      <c r="K58" s="11">
        <f t="shared" ref="K58:K60" si="23">J58</f>
        <v>0</v>
      </c>
      <c r="L58" s="11">
        <v>0</v>
      </c>
      <c r="M58" s="11">
        <f t="shared" ref="M58:M59" si="24">J58/95*5</f>
        <v>0</v>
      </c>
      <c r="N58" s="11">
        <v>0</v>
      </c>
      <c r="O58" s="12">
        <v>0</v>
      </c>
      <c r="P58" s="3"/>
    </row>
    <row r="59" spans="1:16" ht="45" customHeight="1" x14ac:dyDescent="0.25">
      <c r="A59" s="32" t="s">
        <v>18</v>
      </c>
      <c r="B59" s="34" t="s">
        <v>19</v>
      </c>
      <c r="C59" s="16" t="s">
        <v>51</v>
      </c>
      <c r="D59" s="15"/>
      <c r="E59" s="17" t="s">
        <v>14</v>
      </c>
      <c r="F59" s="18">
        <v>4</v>
      </c>
      <c r="G59" s="18" t="s">
        <v>62</v>
      </c>
      <c r="H59" s="15" t="s">
        <v>15</v>
      </c>
      <c r="I59" s="11">
        <f t="shared" si="22"/>
        <v>0</v>
      </c>
      <c r="J59" s="11">
        <v>0</v>
      </c>
      <c r="K59" s="11">
        <f t="shared" si="23"/>
        <v>0</v>
      </c>
      <c r="L59" s="11">
        <v>0</v>
      </c>
      <c r="M59" s="11">
        <f t="shared" si="24"/>
        <v>0</v>
      </c>
      <c r="N59" s="11">
        <v>0</v>
      </c>
      <c r="O59" s="12">
        <v>0</v>
      </c>
      <c r="P59" s="3"/>
    </row>
    <row r="60" spans="1:16" ht="45" customHeight="1" x14ac:dyDescent="0.25">
      <c r="A60" s="32" t="s">
        <v>18</v>
      </c>
      <c r="B60" s="34" t="s">
        <v>21</v>
      </c>
      <c r="C60" s="16" t="s">
        <v>52</v>
      </c>
      <c r="D60" s="15"/>
      <c r="E60" s="17" t="s">
        <v>14</v>
      </c>
      <c r="F60" s="18">
        <v>4</v>
      </c>
      <c r="G60" s="18" t="s">
        <v>62</v>
      </c>
      <c r="H60" s="15" t="s">
        <v>15</v>
      </c>
      <c r="I60" s="11">
        <f t="shared" ref="I60" si="25">K60+M60</f>
        <v>0</v>
      </c>
      <c r="J60" s="11">
        <v>0</v>
      </c>
      <c r="K60" s="11">
        <f t="shared" si="23"/>
        <v>0</v>
      </c>
      <c r="L60" s="11">
        <v>0</v>
      </c>
      <c r="M60" s="11">
        <f t="shared" ref="M60" si="26">J60/95*5</f>
        <v>0</v>
      </c>
      <c r="N60" s="11">
        <v>0</v>
      </c>
      <c r="O60" s="12">
        <v>0</v>
      </c>
    </row>
    <row r="61" spans="1:16" ht="45" customHeight="1" x14ac:dyDescent="0.25">
      <c r="A61" s="32" t="s">
        <v>22</v>
      </c>
      <c r="B61" s="34" t="s">
        <v>23</v>
      </c>
      <c r="C61" s="16" t="s">
        <v>53</v>
      </c>
      <c r="D61" s="15"/>
      <c r="E61" s="17" t="s">
        <v>24</v>
      </c>
      <c r="F61" s="18">
        <v>6</v>
      </c>
      <c r="G61" s="18" t="s">
        <v>63</v>
      </c>
      <c r="H61" s="15" t="s">
        <v>29</v>
      </c>
      <c r="I61" s="11">
        <f>J61+N61</f>
        <v>0</v>
      </c>
      <c r="J61" s="11">
        <v>0</v>
      </c>
      <c r="K61" s="11">
        <f>J61/40*30</f>
        <v>0</v>
      </c>
      <c r="L61" s="11">
        <f>J61/40*10</f>
        <v>0</v>
      </c>
      <c r="M61" s="11">
        <v>0</v>
      </c>
      <c r="N61" s="11">
        <f>J61/40*60</f>
        <v>0</v>
      </c>
      <c r="O61" s="12">
        <v>0</v>
      </c>
    </row>
    <row r="62" spans="1:16" ht="45" customHeight="1" x14ac:dyDescent="0.25">
      <c r="A62" s="32" t="s">
        <v>22</v>
      </c>
      <c r="B62" s="34" t="s">
        <v>23</v>
      </c>
      <c r="C62" s="16" t="s">
        <v>54</v>
      </c>
      <c r="D62" s="15"/>
      <c r="E62" s="17" t="s">
        <v>24</v>
      </c>
      <c r="F62" s="18">
        <v>6</v>
      </c>
      <c r="G62" s="18" t="s">
        <v>63</v>
      </c>
      <c r="H62" s="15" t="s">
        <v>29</v>
      </c>
      <c r="I62" s="11">
        <f>K62+L62+N62</f>
        <v>0</v>
      </c>
      <c r="J62" s="11">
        <v>0</v>
      </c>
      <c r="K62" s="11">
        <f t="shared" ref="K62" si="27">J62/40*30</f>
        <v>0</v>
      </c>
      <c r="L62" s="11">
        <f t="shared" ref="L62" si="28">J62/40*10</f>
        <v>0</v>
      </c>
      <c r="M62" s="11">
        <v>0</v>
      </c>
      <c r="N62" s="11">
        <f t="shared" ref="N62" si="29">J62/40*60</f>
        <v>0</v>
      </c>
      <c r="O62" s="12">
        <v>0</v>
      </c>
    </row>
    <row r="63" spans="1:16" ht="45" customHeight="1" x14ac:dyDescent="0.25">
      <c r="A63" s="32" t="s">
        <v>22</v>
      </c>
      <c r="B63" s="34" t="s">
        <v>26</v>
      </c>
      <c r="C63" s="16" t="s">
        <v>55</v>
      </c>
      <c r="D63" s="15"/>
      <c r="E63" s="17" t="s">
        <v>24</v>
      </c>
      <c r="F63" s="18">
        <v>6</v>
      </c>
      <c r="G63" s="18" t="s">
        <v>63</v>
      </c>
      <c r="H63" s="15" t="s">
        <v>29</v>
      </c>
      <c r="I63" s="11">
        <f>K63+L63+N63</f>
        <v>0</v>
      </c>
      <c r="J63" s="11">
        <v>0</v>
      </c>
      <c r="K63" s="11">
        <f>J63/45*34</f>
        <v>0</v>
      </c>
      <c r="L63" s="11">
        <f>J63/45*11</f>
        <v>0</v>
      </c>
      <c r="M63" s="11">
        <v>0</v>
      </c>
      <c r="N63" s="11">
        <f>J63/45*55</f>
        <v>0</v>
      </c>
      <c r="O63" s="12">
        <v>0</v>
      </c>
    </row>
    <row r="64" spans="1:16" ht="45" customHeight="1" x14ac:dyDescent="0.25">
      <c r="A64" s="32" t="s">
        <v>22</v>
      </c>
      <c r="B64" s="34" t="s">
        <v>23</v>
      </c>
      <c r="C64" s="16" t="s">
        <v>57</v>
      </c>
      <c r="D64" s="15"/>
      <c r="E64" s="17" t="s">
        <v>24</v>
      </c>
      <c r="F64" s="18">
        <v>6</v>
      </c>
      <c r="G64" s="18" t="s">
        <v>63</v>
      </c>
      <c r="H64" s="15" t="s">
        <v>29</v>
      </c>
      <c r="I64" s="11">
        <f>K64+L64+N64</f>
        <v>0</v>
      </c>
      <c r="J64" s="11">
        <v>0</v>
      </c>
      <c r="K64" s="11">
        <f>J64/85*64</f>
        <v>0</v>
      </c>
      <c r="L64" s="11">
        <f>J64/85*21</f>
        <v>0</v>
      </c>
      <c r="M64" s="11">
        <v>0</v>
      </c>
      <c r="N64" s="11">
        <f>J64/85*15</f>
        <v>0</v>
      </c>
      <c r="O64" s="12">
        <v>0</v>
      </c>
    </row>
    <row r="65" spans="1:19" ht="45" customHeight="1" x14ac:dyDescent="0.25">
      <c r="A65" s="32" t="s">
        <v>27</v>
      </c>
      <c r="B65" s="34" t="s">
        <v>28</v>
      </c>
      <c r="C65" s="16" t="s">
        <v>56</v>
      </c>
      <c r="D65" s="15"/>
      <c r="E65" s="17" t="s">
        <v>24</v>
      </c>
      <c r="F65" s="18">
        <v>6</v>
      </c>
      <c r="G65" s="18" t="s">
        <v>63</v>
      </c>
      <c r="H65" s="15" t="s">
        <v>25</v>
      </c>
      <c r="I65" s="11">
        <f>K65+L65+N65</f>
        <v>0</v>
      </c>
      <c r="J65" s="11">
        <v>0</v>
      </c>
      <c r="K65" s="11">
        <f>J65/80*60</f>
        <v>0</v>
      </c>
      <c r="L65" s="11">
        <f>J65/80*20</f>
        <v>0</v>
      </c>
      <c r="M65" s="11">
        <v>0</v>
      </c>
      <c r="N65" s="11">
        <f>J65/80*20</f>
        <v>0</v>
      </c>
      <c r="O65" s="12">
        <v>0</v>
      </c>
    </row>
    <row r="66" spans="1:19" ht="45" customHeight="1" x14ac:dyDescent="0.25">
      <c r="A66" s="32" t="s">
        <v>27</v>
      </c>
      <c r="B66" s="34" t="s">
        <v>48</v>
      </c>
      <c r="C66" s="16" t="s">
        <v>58</v>
      </c>
      <c r="D66" s="15"/>
      <c r="E66" s="17" t="s">
        <v>30</v>
      </c>
      <c r="F66" s="18">
        <v>2</v>
      </c>
      <c r="G66" s="18">
        <v>3</v>
      </c>
      <c r="H66" s="15" t="s">
        <v>32</v>
      </c>
      <c r="I66" s="36">
        <v>0</v>
      </c>
      <c r="J66" s="36">
        <v>0</v>
      </c>
      <c r="K66" s="36">
        <v>0</v>
      </c>
      <c r="L66" s="36">
        <v>0</v>
      </c>
      <c r="M66" s="36">
        <v>0</v>
      </c>
      <c r="N66" s="36">
        <v>0</v>
      </c>
      <c r="O66" s="12">
        <v>0</v>
      </c>
    </row>
    <row r="67" spans="1:19" ht="45" customHeight="1" x14ac:dyDescent="0.25">
      <c r="A67" s="32" t="s">
        <v>22</v>
      </c>
      <c r="B67" s="34" t="s">
        <v>26</v>
      </c>
      <c r="C67" s="16" t="s">
        <v>59</v>
      </c>
      <c r="D67" s="15"/>
      <c r="E67" s="17" t="s">
        <v>30</v>
      </c>
      <c r="F67" s="18">
        <v>2</v>
      </c>
      <c r="G67" s="18">
        <v>3</v>
      </c>
      <c r="H67" s="15" t="s">
        <v>32</v>
      </c>
      <c r="I67" s="36">
        <f>J67+M67+N67</f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12">
        <v>0</v>
      </c>
    </row>
    <row r="68" spans="1:19" ht="45" customHeight="1" thickBot="1" x14ac:dyDescent="0.3">
      <c r="A68" s="33" t="s">
        <v>27</v>
      </c>
      <c r="B68" s="35" t="s">
        <v>31</v>
      </c>
      <c r="C68" s="20" t="s">
        <v>60</v>
      </c>
      <c r="D68" s="19"/>
      <c r="E68" s="21" t="s">
        <v>30</v>
      </c>
      <c r="F68" s="22">
        <v>2</v>
      </c>
      <c r="G68" s="22">
        <v>3</v>
      </c>
      <c r="H68" s="19" t="s">
        <v>32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14">
        <v>0</v>
      </c>
    </row>
    <row r="69" spans="1:19" ht="45" customHeight="1" x14ac:dyDescent="0.25">
      <c r="B69" s="8"/>
      <c r="C69" s="8"/>
      <c r="D69" s="8"/>
      <c r="E69" s="8"/>
      <c r="F69" s="8"/>
      <c r="G69" s="8"/>
      <c r="H69" s="8"/>
      <c r="I69" s="8"/>
      <c r="J69" s="9"/>
      <c r="K69" s="8"/>
      <c r="L69" s="8"/>
      <c r="M69" s="8"/>
      <c r="N69" s="8"/>
      <c r="O69" s="8"/>
    </row>
    <row r="70" spans="1:19" s="10" customFormat="1" ht="45" customHeight="1" thickBot="1" x14ac:dyDescent="0.3">
      <c r="A70" s="7"/>
      <c r="B70" s="7" t="s">
        <v>39</v>
      </c>
      <c r="C70" s="8"/>
      <c r="D70" s="8"/>
      <c r="E70" s="8"/>
      <c r="F70" s="8"/>
      <c r="G70" s="8"/>
      <c r="H70" s="8"/>
      <c r="I70" s="8"/>
      <c r="J70" s="8"/>
      <c r="K70" s="9"/>
      <c r="L70" s="8"/>
      <c r="M70" s="8"/>
      <c r="N70" s="8"/>
      <c r="O70" s="8"/>
      <c r="P70" s="8"/>
      <c r="Q70" s="8"/>
      <c r="R70" s="8"/>
      <c r="S70" s="8"/>
    </row>
    <row r="71" spans="1:19" ht="45" customHeight="1" x14ac:dyDescent="0.25">
      <c r="A71" s="52" t="s">
        <v>12</v>
      </c>
      <c r="B71" s="54" t="s">
        <v>11</v>
      </c>
      <c r="C71" s="44" t="s">
        <v>0</v>
      </c>
      <c r="D71" s="44" t="s">
        <v>45</v>
      </c>
      <c r="E71" s="44" t="s">
        <v>6</v>
      </c>
      <c r="F71" s="44"/>
      <c r="G71" s="44"/>
      <c r="H71" s="44"/>
      <c r="I71" s="44"/>
      <c r="J71" s="30"/>
      <c r="K71" s="44" t="s">
        <v>9</v>
      </c>
      <c r="L71" s="44"/>
      <c r="M71" s="44"/>
      <c r="N71" s="44"/>
      <c r="O71" s="57" t="s">
        <v>10</v>
      </c>
    </row>
    <row r="72" spans="1:19" ht="45" customHeight="1" x14ac:dyDescent="0.25">
      <c r="A72" s="53"/>
      <c r="B72" s="55"/>
      <c r="C72" s="56"/>
      <c r="D72" s="45"/>
      <c r="E72" s="56" t="s">
        <v>1</v>
      </c>
      <c r="F72" s="56" t="s">
        <v>2</v>
      </c>
      <c r="G72" s="56" t="s">
        <v>3</v>
      </c>
      <c r="H72" s="56" t="s">
        <v>4</v>
      </c>
      <c r="I72" s="56" t="s">
        <v>5</v>
      </c>
      <c r="J72" s="56" t="s">
        <v>20</v>
      </c>
      <c r="K72" s="56" t="s">
        <v>7</v>
      </c>
      <c r="L72" s="56"/>
      <c r="M72" s="56" t="s">
        <v>8</v>
      </c>
      <c r="N72" s="56"/>
      <c r="O72" s="58"/>
    </row>
    <row r="73" spans="1:19" ht="45" customHeight="1" x14ac:dyDescent="0.25">
      <c r="A73" s="53"/>
      <c r="B73" s="55"/>
      <c r="C73" s="56"/>
      <c r="D73" s="45"/>
      <c r="E73" s="56"/>
      <c r="F73" s="56"/>
      <c r="G73" s="56"/>
      <c r="H73" s="56"/>
      <c r="I73" s="56"/>
      <c r="J73" s="56"/>
      <c r="K73" s="31" t="s">
        <v>33</v>
      </c>
      <c r="L73" s="31" t="s">
        <v>34</v>
      </c>
      <c r="M73" s="31" t="s">
        <v>35</v>
      </c>
      <c r="N73" s="31" t="s">
        <v>36</v>
      </c>
      <c r="O73" s="58"/>
    </row>
    <row r="74" spans="1:19" ht="45" customHeight="1" x14ac:dyDescent="0.25">
      <c r="A74" s="32">
        <v>3</v>
      </c>
      <c r="B74" s="34" t="s">
        <v>13</v>
      </c>
      <c r="C74" s="16" t="s">
        <v>49</v>
      </c>
      <c r="D74" s="15"/>
      <c r="E74" s="17" t="s">
        <v>14</v>
      </c>
      <c r="F74" s="18">
        <v>4</v>
      </c>
      <c r="G74" s="18" t="s">
        <v>62</v>
      </c>
      <c r="H74" s="15" t="s">
        <v>15</v>
      </c>
      <c r="I74" s="11">
        <f>K74+M74</f>
        <v>3157.8947368421054</v>
      </c>
      <c r="J74" s="11">
        <v>3000</v>
      </c>
      <c r="K74" s="11">
        <f>J74</f>
        <v>3000</v>
      </c>
      <c r="L74" s="11">
        <v>0</v>
      </c>
      <c r="M74" s="11">
        <f>J74/95*5</f>
        <v>157.89473684210526</v>
      </c>
      <c r="N74" s="11">
        <v>0</v>
      </c>
      <c r="O74" s="12">
        <v>0</v>
      </c>
      <c r="P74" s="3"/>
    </row>
    <row r="75" spans="1:19" ht="45" customHeight="1" x14ac:dyDescent="0.25">
      <c r="A75" s="32" t="s">
        <v>16</v>
      </c>
      <c r="B75" s="34" t="s">
        <v>17</v>
      </c>
      <c r="C75" s="16" t="s">
        <v>50</v>
      </c>
      <c r="D75" s="15"/>
      <c r="E75" s="17" t="s">
        <v>14</v>
      </c>
      <c r="F75" s="18">
        <v>4</v>
      </c>
      <c r="G75" s="18" t="s">
        <v>62</v>
      </c>
      <c r="H75" s="15" t="s">
        <v>15</v>
      </c>
      <c r="I75" s="11">
        <f t="shared" ref="I75:I76" si="30">K75+M75</f>
        <v>273.68421052631578</v>
      </c>
      <c r="J75" s="11">
        <v>260</v>
      </c>
      <c r="K75" s="11">
        <f t="shared" ref="K75:K77" si="31">J75</f>
        <v>260</v>
      </c>
      <c r="L75" s="11">
        <v>0</v>
      </c>
      <c r="M75" s="11">
        <f t="shared" ref="M75:M76" si="32">J75/95*5</f>
        <v>13.684210526315789</v>
      </c>
      <c r="N75" s="11">
        <v>0</v>
      </c>
      <c r="O75" s="12">
        <v>0</v>
      </c>
      <c r="P75" s="3"/>
    </row>
    <row r="76" spans="1:19" ht="45" customHeight="1" x14ac:dyDescent="0.25">
      <c r="A76" s="32" t="s">
        <v>18</v>
      </c>
      <c r="B76" s="34" t="s">
        <v>19</v>
      </c>
      <c r="C76" s="16" t="s">
        <v>51</v>
      </c>
      <c r="D76" s="15"/>
      <c r="E76" s="17" t="s">
        <v>14</v>
      </c>
      <c r="F76" s="18">
        <v>4</v>
      </c>
      <c r="G76" s="18" t="s">
        <v>62</v>
      </c>
      <c r="H76" s="15" t="s">
        <v>15</v>
      </c>
      <c r="I76" s="11">
        <f t="shared" si="30"/>
        <v>4210.5263157894733</v>
      </c>
      <c r="J76" s="11">
        <v>4000</v>
      </c>
      <c r="K76" s="11">
        <f t="shared" si="31"/>
        <v>4000</v>
      </c>
      <c r="L76" s="11">
        <v>0</v>
      </c>
      <c r="M76" s="11">
        <f t="shared" si="32"/>
        <v>210.5263157894737</v>
      </c>
      <c r="N76" s="11">
        <v>0</v>
      </c>
      <c r="O76" s="12">
        <v>0</v>
      </c>
      <c r="P76" s="3"/>
    </row>
    <row r="77" spans="1:19" ht="45" customHeight="1" x14ac:dyDescent="0.25">
      <c r="A77" s="32" t="s">
        <v>18</v>
      </c>
      <c r="B77" s="34" t="s">
        <v>21</v>
      </c>
      <c r="C77" s="16" t="s">
        <v>52</v>
      </c>
      <c r="D77" s="15"/>
      <c r="E77" s="17" t="s">
        <v>14</v>
      </c>
      <c r="F77" s="18">
        <v>4</v>
      </c>
      <c r="G77" s="18" t="s">
        <v>62</v>
      </c>
      <c r="H77" s="15" t="s">
        <v>15</v>
      </c>
      <c r="I77" s="11">
        <f t="shared" ref="I77" si="33">K77+M77</f>
        <v>0</v>
      </c>
      <c r="J77" s="11">
        <v>0</v>
      </c>
      <c r="K77" s="11">
        <f t="shared" si="31"/>
        <v>0</v>
      </c>
      <c r="L77" s="11">
        <v>0</v>
      </c>
      <c r="M77" s="11">
        <f t="shared" ref="M77" si="34">J77/95*5</f>
        <v>0</v>
      </c>
      <c r="N77" s="11">
        <v>0</v>
      </c>
      <c r="O77" s="12">
        <v>0</v>
      </c>
    </row>
    <row r="78" spans="1:19" ht="45" customHeight="1" x14ac:dyDescent="0.25">
      <c r="A78" s="32" t="s">
        <v>22</v>
      </c>
      <c r="B78" s="34" t="s">
        <v>23</v>
      </c>
      <c r="C78" s="16" t="s">
        <v>53</v>
      </c>
      <c r="D78" s="15"/>
      <c r="E78" s="17" t="s">
        <v>24</v>
      </c>
      <c r="F78" s="18">
        <v>6</v>
      </c>
      <c r="G78" s="18" t="s">
        <v>63</v>
      </c>
      <c r="H78" s="15" t="s">
        <v>29</v>
      </c>
      <c r="I78" s="11">
        <f>J78+N78</f>
        <v>5000</v>
      </c>
      <c r="J78" s="11">
        <v>2000</v>
      </c>
      <c r="K78" s="11">
        <f>J78/40*30</f>
        <v>1500</v>
      </c>
      <c r="L78" s="11">
        <f>J78/40*10</f>
        <v>500</v>
      </c>
      <c r="M78" s="11">
        <v>0</v>
      </c>
      <c r="N78" s="11">
        <f>J78/40*60</f>
        <v>3000</v>
      </c>
      <c r="O78" s="12">
        <v>0</v>
      </c>
    </row>
    <row r="79" spans="1:19" ht="45" customHeight="1" x14ac:dyDescent="0.25">
      <c r="A79" s="32" t="s">
        <v>22</v>
      </c>
      <c r="B79" s="34" t="s">
        <v>23</v>
      </c>
      <c r="C79" s="16" t="s">
        <v>54</v>
      </c>
      <c r="D79" s="15"/>
      <c r="E79" s="17" t="s">
        <v>24</v>
      </c>
      <c r="F79" s="18">
        <v>6</v>
      </c>
      <c r="G79" s="18" t="s">
        <v>63</v>
      </c>
      <c r="H79" s="15" t="s">
        <v>29</v>
      </c>
      <c r="I79" s="11">
        <f>K79+L79+N79</f>
        <v>0</v>
      </c>
      <c r="J79" s="11">
        <v>0</v>
      </c>
      <c r="K79" s="11">
        <f t="shared" ref="K79" si="35">J79/40*30</f>
        <v>0</v>
      </c>
      <c r="L79" s="11">
        <f t="shared" ref="L79" si="36">J79/40*10</f>
        <v>0</v>
      </c>
      <c r="M79" s="11">
        <v>0</v>
      </c>
      <c r="N79" s="11">
        <f t="shared" ref="N79" si="37">J79/40*60</f>
        <v>0</v>
      </c>
      <c r="O79" s="12">
        <v>0</v>
      </c>
    </row>
    <row r="80" spans="1:19" ht="45" customHeight="1" x14ac:dyDescent="0.25">
      <c r="A80" s="32" t="s">
        <v>22</v>
      </c>
      <c r="B80" s="34" t="s">
        <v>26</v>
      </c>
      <c r="C80" s="16" t="s">
        <v>55</v>
      </c>
      <c r="D80" s="15"/>
      <c r="E80" s="17" t="s">
        <v>24</v>
      </c>
      <c r="F80" s="18">
        <v>6</v>
      </c>
      <c r="G80" s="18" t="s">
        <v>63</v>
      </c>
      <c r="H80" s="15" t="s">
        <v>29</v>
      </c>
      <c r="I80" s="11">
        <f>K80+L80+N80</f>
        <v>5555.5555555555557</v>
      </c>
      <c r="J80" s="11">
        <v>2500</v>
      </c>
      <c r="K80" s="11">
        <f>J80/45*34</f>
        <v>1888.8888888888889</v>
      </c>
      <c r="L80" s="11">
        <f>J80/45*11</f>
        <v>611.11111111111109</v>
      </c>
      <c r="M80" s="11">
        <v>0</v>
      </c>
      <c r="N80" s="11">
        <f>J80/45*55</f>
        <v>3055.5555555555557</v>
      </c>
      <c r="O80" s="12">
        <v>0</v>
      </c>
    </row>
    <row r="81" spans="1:19" ht="45" customHeight="1" x14ac:dyDescent="0.25">
      <c r="A81" s="32" t="s">
        <v>22</v>
      </c>
      <c r="B81" s="34" t="s">
        <v>23</v>
      </c>
      <c r="C81" s="16" t="s">
        <v>57</v>
      </c>
      <c r="D81" s="15"/>
      <c r="E81" s="17" t="s">
        <v>24</v>
      </c>
      <c r="F81" s="18">
        <v>6</v>
      </c>
      <c r="G81" s="18" t="s">
        <v>63</v>
      </c>
      <c r="H81" s="15" t="s">
        <v>29</v>
      </c>
      <c r="I81" s="11">
        <f>K81+L81+N81</f>
        <v>0</v>
      </c>
      <c r="J81" s="11">
        <v>0</v>
      </c>
      <c r="K81" s="11">
        <f>J81/85*64</f>
        <v>0</v>
      </c>
      <c r="L81" s="11">
        <f>J81/85*21</f>
        <v>0</v>
      </c>
      <c r="M81" s="11">
        <v>0</v>
      </c>
      <c r="N81" s="11">
        <f>J81/85*15</f>
        <v>0</v>
      </c>
      <c r="O81" s="12">
        <v>0</v>
      </c>
    </row>
    <row r="82" spans="1:19" ht="45" customHeight="1" x14ac:dyDescent="0.25">
      <c r="A82" s="32" t="s">
        <v>27</v>
      </c>
      <c r="B82" s="34" t="s">
        <v>28</v>
      </c>
      <c r="C82" s="16" t="s">
        <v>56</v>
      </c>
      <c r="D82" s="15"/>
      <c r="E82" s="17" t="s">
        <v>24</v>
      </c>
      <c r="F82" s="18">
        <v>6</v>
      </c>
      <c r="G82" s="18" t="s">
        <v>63</v>
      </c>
      <c r="H82" s="15" t="s">
        <v>25</v>
      </c>
      <c r="I82" s="11">
        <f>K82+L82+N82</f>
        <v>503.75</v>
      </c>
      <c r="J82" s="11">
        <v>403</v>
      </c>
      <c r="K82" s="11">
        <f>J82/80*60</f>
        <v>302.25</v>
      </c>
      <c r="L82" s="11">
        <f>J82/80*20</f>
        <v>100.75</v>
      </c>
      <c r="M82" s="11">
        <v>0</v>
      </c>
      <c r="N82" s="11">
        <f>J82/80*20</f>
        <v>100.75</v>
      </c>
      <c r="O82" s="12">
        <v>0</v>
      </c>
    </row>
    <row r="83" spans="1:19" ht="45" customHeight="1" x14ac:dyDescent="0.25">
      <c r="A83" s="32" t="s">
        <v>27</v>
      </c>
      <c r="B83" s="34" t="s">
        <v>48</v>
      </c>
      <c r="C83" s="16" t="s">
        <v>58</v>
      </c>
      <c r="D83" s="15"/>
      <c r="E83" s="17" t="s">
        <v>30</v>
      </c>
      <c r="F83" s="18">
        <v>2</v>
      </c>
      <c r="G83" s="18">
        <v>3</v>
      </c>
      <c r="H83" s="15" t="s">
        <v>32</v>
      </c>
      <c r="I83" s="36">
        <v>1000</v>
      </c>
      <c r="J83" s="36">
        <f>K83+L83</f>
        <v>969</v>
      </c>
      <c r="K83" s="36">
        <v>850</v>
      </c>
      <c r="L83" s="36">
        <v>119</v>
      </c>
      <c r="M83" s="36">
        <v>11</v>
      </c>
      <c r="N83" s="36">
        <v>20</v>
      </c>
      <c r="O83" s="12">
        <v>0</v>
      </c>
    </row>
    <row r="84" spans="1:19" ht="45" customHeight="1" x14ac:dyDescent="0.25">
      <c r="A84" s="32" t="s">
        <v>22</v>
      </c>
      <c r="B84" s="34" t="s">
        <v>26</v>
      </c>
      <c r="C84" s="16" t="s">
        <v>59</v>
      </c>
      <c r="D84" s="15"/>
      <c r="E84" s="17" t="s">
        <v>30</v>
      </c>
      <c r="F84" s="18">
        <v>2</v>
      </c>
      <c r="G84" s="18">
        <v>3</v>
      </c>
      <c r="H84" s="15" t="s">
        <v>32</v>
      </c>
      <c r="I84" s="36">
        <v>0</v>
      </c>
      <c r="J84" s="36">
        <f>I84/100*95</f>
        <v>0</v>
      </c>
      <c r="K84" s="36">
        <f>J84/95*85</f>
        <v>0</v>
      </c>
      <c r="L84" s="36">
        <v>0</v>
      </c>
      <c r="M84" s="36">
        <v>0</v>
      </c>
      <c r="N84" s="36">
        <v>0</v>
      </c>
      <c r="O84" s="12">
        <v>0</v>
      </c>
    </row>
    <row r="85" spans="1:19" ht="45" customHeight="1" thickBot="1" x14ac:dyDescent="0.3">
      <c r="A85" s="33" t="s">
        <v>27</v>
      </c>
      <c r="B85" s="35" t="s">
        <v>31</v>
      </c>
      <c r="C85" s="20" t="s">
        <v>60</v>
      </c>
      <c r="D85" s="19"/>
      <c r="E85" s="21" t="s">
        <v>30</v>
      </c>
      <c r="F85" s="22">
        <v>2</v>
      </c>
      <c r="G85" s="22">
        <v>3</v>
      </c>
      <c r="H85" s="19" t="s">
        <v>32</v>
      </c>
      <c r="I85" s="37">
        <v>1000</v>
      </c>
      <c r="J85" s="37">
        <f>K85+L85</f>
        <v>939</v>
      </c>
      <c r="K85" s="37">
        <v>850</v>
      </c>
      <c r="L85" s="37">
        <v>89</v>
      </c>
      <c r="M85" s="37">
        <v>17</v>
      </c>
      <c r="N85" s="37">
        <v>44</v>
      </c>
      <c r="O85" s="14">
        <v>0</v>
      </c>
    </row>
    <row r="86" spans="1:19" ht="45" customHeight="1" x14ac:dyDescent="0.25">
      <c r="B86" s="8"/>
      <c r="C86" s="8"/>
      <c r="D86" s="8"/>
      <c r="E86" s="8"/>
      <c r="F86" s="8"/>
      <c r="G86" s="8"/>
      <c r="H86" s="8"/>
      <c r="I86" s="9"/>
      <c r="J86" s="9"/>
      <c r="K86" s="9"/>
      <c r="L86" s="9"/>
      <c r="M86" s="9"/>
      <c r="N86" s="8"/>
      <c r="O86" s="8"/>
    </row>
    <row r="87" spans="1:19" s="10" customFormat="1" ht="45" customHeight="1" thickBot="1" x14ac:dyDescent="0.3">
      <c r="A87" s="7"/>
      <c r="B87" s="7" t="s">
        <v>40</v>
      </c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</row>
    <row r="88" spans="1:19" ht="45" customHeight="1" x14ac:dyDescent="0.25">
      <c r="A88" s="52" t="s">
        <v>12</v>
      </c>
      <c r="B88" s="54" t="s">
        <v>11</v>
      </c>
      <c r="C88" s="44" t="s">
        <v>0</v>
      </c>
      <c r="D88" s="39" t="s">
        <v>45</v>
      </c>
      <c r="E88" s="44" t="s">
        <v>6</v>
      </c>
      <c r="F88" s="44"/>
      <c r="G88" s="44"/>
      <c r="H88" s="44"/>
      <c r="I88" s="44"/>
      <c r="J88" s="30"/>
      <c r="K88" s="44" t="s">
        <v>9</v>
      </c>
      <c r="L88" s="44"/>
      <c r="M88" s="44"/>
      <c r="N88" s="44"/>
      <c r="O88" s="57" t="s">
        <v>10</v>
      </c>
    </row>
    <row r="89" spans="1:19" ht="45" customHeight="1" x14ac:dyDescent="0.25">
      <c r="A89" s="53"/>
      <c r="B89" s="55"/>
      <c r="C89" s="56"/>
      <c r="D89" s="40"/>
      <c r="E89" s="56" t="s">
        <v>1</v>
      </c>
      <c r="F89" s="56" t="s">
        <v>2</v>
      </c>
      <c r="G89" s="56" t="s">
        <v>3</v>
      </c>
      <c r="H89" s="56" t="s">
        <v>4</v>
      </c>
      <c r="I89" s="56" t="s">
        <v>5</v>
      </c>
      <c r="J89" s="56" t="s">
        <v>20</v>
      </c>
      <c r="K89" s="56" t="s">
        <v>7</v>
      </c>
      <c r="L89" s="56"/>
      <c r="M89" s="56" t="s">
        <v>8</v>
      </c>
      <c r="N89" s="56"/>
      <c r="O89" s="58"/>
    </row>
    <row r="90" spans="1:19" ht="45" customHeight="1" x14ac:dyDescent="0.25">
      <c r="A90" s="53"/>
      <c r="B90" s="55"/>
      <c r="C90" s="56"/>
      <c r="D90" s="41"/>
      <c r="E90" s="56"/>
      <c r="F90" s="56"/>
      <c r="G90" s="56"/>
      <c r="H90" s="56"/>
      <c r="I90" s="56"/>
      <c r="J90" s="56"/>
      <c r="K90" s="31" t="s">
        <v>33</v>
      </c>
      <c r="L90" s="31" t="s">
        <v>34</v>
      </c>
      <c r="M90" s="31" t="s">
        <v>35</v>
      </c>
      <c r="N90" s="31" t="s">
        <v>36</v>
      </c>
      <c r="O90" s="58"/>
    </row>
    <row r="91" spans="1:19" ht="45" customHeight="1" x14ac:dyDescent="0.25">
      <c r="A91" s="32">
        <v>3</v>
      </c>
      <c r="B91" s="34" t="s">
        <v>13</v>
      </c>
      <c r="C91" s="16" t="s">
        <v>49</v>
      </c>
      <c r="D91" s="15"/>
      <c r="E91" s="17" t="s">
        <v>14</v>
      </c>
      <c r="F91" s="18">
        <v>4</v>
      </c>
      <c r="G91" s="18" t="s">
        <v>62</v>
      </c>
      <c r="H91" s="15" t="s">
        <v>15</v>
      </c>
      <c r="I91" s="11">
        <f>K91+M91</f>
        <v>0</v>
      </c>
      <c r="J91" s="11">
        <v>0</v>
      </c>
      <c r="K91" s="11">
        <f>J91</f>
        <v>0</v>
      </c>
      <c r="L91" s="11">
        <v>0</v>
      </c>
      <c r="M91" s="11">
        <f>J91/95*5</f>
        <v>0</v>
      </c>
      <c r="N91" s="11">
        <v>0</v>
      </c>
      <c r="O91" s="12">
        <v>0</v>
      </c>
      <c r="P91" s="3"/>
    </row>
    <row r="92" spans="1:19" ht="45" customHeight="1" x14ac:dyDescent="0.25">
      <c r="A92" s="32" t="s">
        <v>16</v>
      </c>
      <c r="B92" s="34" t="s">
        <v>17</v>
      </c>
      <c r="C92" s="16" t="s">
        <v>50</v>
      </c>
      <c r="D92" s="15"/>
      <c r="E92" s="17" t="s">
        <v>14</v>
      </c>
      <c r="F92" s="18">
        <v>4</v>
      </c>
      <c r="G92" s="18" t="s">
        <v>62</v>
      </c>
      <c r="H92" s="15" t="s">
        <v>15</v>
      </c>
      <c r="I92" s="11">
        <f t="shared" ref="I92" si="38">K92+M92</f>
        <v>0</v>
      </c>
      <c r="J92" s="11">
        <v>0</v>
      </c>
      <c r="K92" s="11">
        <f t="shared" ref="K92:K94" si="39">J92</f>
        <v>0</v>
      </c>
      <c r="L92" s="11">
        <v>0</v>
      </c>
      <c r="M92" s="11">
        <f t="shared" ref="M92" si="40">J92/95*5</f>
        <v>0</v>
      </c>
      <c r="N92" s="11">
        <v>0</v>
      </c>
      <c r="O92" s="12">
        <v>0</v>
      </c>
      <c r="P92" s="3"/>
    </row>
    <row r="93" spans="1:19" ht="45" customHeight="1" x14ac:dyDescent="0.25">
      <c r="A93" s="32" t="s">
        <v>18</v>
      </c>
      <c r="B93" s="34" t="s">
        <v>19</v>
      </c>
      <c r="C93" s="16" t="s">
        <v>51</v>
      </c>
      <c r="D93" s="15"/>
      <c r="E93" s="17" t="s">
        <v>14</v>
      </c>
      <c r="F93" s="18">
        <v>4</v>
      </c>
      <c r="G93" s="18" t="s">
        <v>62</v>
      </c>
      <c r="H93" s="15" t="s">
        <v>15</v>
      </c>
      <c r="I93" s="11">
        <f>K93+N93</f>
        <v>3157.8947368421054</v>
      </c>
      <c r="J93" s="11">
        <v>3000</v>
      </c>
      <c r="K93" s="11">
        <f t="shared" si="39"/>
        <v>3000</v>
      </c>
      <c r="L93" s="11">
        <v>0</v>
      </c>
      <c r="M93" s="11">
        <v>0</v>
      </c>
      <c r="N93" s="11">
        <f>K93/95*5</f>
        <v>157.89473684210526</v>
      </c>
      <c r="O93" s="12">
        <v>0</v>
      </c>
      <c r="P93" s="3"/>
    </row>
    <row r="94" spans="1:19" ht="45" customHeight="1" x14ac:dyDescent="0.25">
      <c r="A94" s="32" t="s">
        <v>18</v>
      </c>
      <c r="B94" s="34" t="s">
        <v>21</v>
      </c>
      <c r="C94" s="16" t="s">
        <v>52</v>
      </c>
      <c r="D94" s="15"/>
      <c r="E94" s="17" t="s">
        <v>14</v>
      </c>
      <c r="F94" s="18">
        <v>4</v>
      </c>
      <c r="G94" s="18" t="s">
        <v>62</v>
      </c>
      <c r="H94" s="15" t="s">
        <v>15</v>
      </c>
      <c r="I94" s="11">
        <f t="shared" ref="I94" si="41">K94+M94</f>
        <v>2105.2631578947367</v>
      </c>
      <c r="J94" s="11">
        <v>2000</v>
      </c>
      <c r="K94" s="11">
        <f t="shared" si="39"/>
        <v>2000</v>
      </c>
      <c r="L94" s="11">
        <v>0</v>
      </c>
      <c r="M94" s="11">
        <f t="shared" ref="M94" si="42">J94/95*5</f>
        <v>105.26315789473685</v>
      </c>
      <c r="N94" s="11">
        <v>0</v>
      </c>
      <c r="O94" s="12">
        <v>0</v>
      </c>
    </row>
    <row r="95" spans="1:19" ht="45" customHeight="1" x14ac:dyDescent="0.25">
      <c r="A95" s="32" t="s">
        <v>22</v>
      </c>
      <c r="B95" s="34" t="s">
        <v>23</v>
      </c>
      <c r="C95" s="16" t="s">
        <v>53</v>
      </c>
      <c r="D95" s="15"/>
      <c r="E95" s="17" t="s">
        <v>24</v>
      </c>
      <c r="F95" s="18">
        <v>6</v>
      </c>
      <c r="G95" s="18" t="s">
        <v>63</v>
      </c>
      <c r="H95" s="15" t="s">
        <v>29</v>
      </c>
      <c r="I95" s="11">
        <f>J95+N95</f>
        <v>0</v>
      </c>
      <c r="J95" s="11">
        <v>0</v>
      </c>
      <c r="K95" s="11">
        <f>J95/40*30</f>
        <v>0</v>
      </c>
      <c r="L95" s="11">
        <f>J95/40*10</f>
        <v>0</v>
      </c>
      <c r="M95" s="11">
        <v>0</v>
      </c>
      <c r="N95" s="11">
        <f>J95/40*60</f>
        <v>0</v>
      </c>
      <c r="O95" s="12">
        <v>0</v>
      </c>
    </row>
    <row r="96" spans="1:19" ht="45" customHeight="1" x14ac:dyDescent="0.25">
      <c r="A96" s="32" t="s">
        <v>22</v>
      </c>
      <c r="B96" s="34" t="s">
        <v>23</v>
      </c>
      <c r="C96" s="16" t="s">
        <v>54</v>
      </c>
      <c r="D96" s="15"/>
      <c r="E96" s="17" t="s">
        <v>24</v>
      </c>
      <c r="F96" s="18">
        <v>6</v>
      </c>
      <c r="G96" s="18" t="s">
        <v>63</v>
      </c>
      <c r="H96" s="15" t="s">
        <v>29</v>
      </c>
      <c r="I96" s="11">
        <f>K96+L96+N96</f>
        <v>1500</v>
      </c>
      <c r="J96" s="11">
        <v>600</v>
      </c>
      <c r="K96" s="11">
        <f t="shared" ref="K96" si="43">J96/40*30</f>
        <v>450</v>
      </c>
      <c r="L96" s="11">
        <f t="shared" ref="L96" si="44">J96/40*10</f>
        <v>150</v>
      </c>
      <c r="M96" s="11">
        <v>0</v>
      </c>
      <c r="N96" s="11">
        <f t="shared" ref="N96" si="45">J96/40*60</f>
        <v>900</v>
      </c>
      <c r="O96" s="12">
        <v>0</v>
      </c>
    </row>
    <row r="97" spans="1:16" ht="45" customHeight="1" x14ac:dyDescent="0.25">
      <c r="A97" s="32" t="s">
        <v>22</v>
      </c>
      <c r="B97" s="34" t="s">
        <v>26</v>
      </c>
      <c r="C97" s="16" t="s">
        <v>55</v>
      </c>
      <c r="D97" s="15"/>
      <c r="E97" s="17" t="s">
        <v>24</v>
      </c>
      <c r="F97" s="18">
        <v>6</v>
      </c>
      <c r="G97" s="18" t="s">
        <v>63</v>
      </c>
      <c r="H97" s="15" t="s">
        <v>29</v>
      </c>
      <c r="I97" s="11">
        <f>K97+L97+N97</f>
        <v>0</v>
      </c>
      <c r="J97" s="11">
        <v>0</v>
      </c>
      <c r="K97" s="11">
        <f>J97/45*34</f>
        <v>0</v>
      </c>
      <c r="L97" s="11">
        <f>J97/45*11</f>
        <v>0</v>
      </c>
      <c r="M97" s="11">
        <v>0</v>
      </c>
      <c r="N97" s="11">
        <f>J97/45*55</f>
        <v>0</v>
      </c>
      <c r="O97" s="12">
        <v>0</v>
      </c>
    </row>
    <row r="98" spans="1:16" ht="45" customHeight="1" x14ac:dyDescent="0.25">
      <c r="A98" s="32" t="s">
        <v>22</v>
      </c>
      <c r="B98" s="34" t="s">
        <v>23</v>
      </c>
      <c r="C98" s="16" t="s">
        <v>57</v>
      </c>
      <c r="D98" s="15"/>
      <c r="E98" s="17" t="s">
        <v>24</v>
      </c>
      <c r="F98" s="18">
        <v>6</v>
      </c>
      <c r="G98" s="18" t="s">
        <v>63</v>
      </c>
      <c r="H98" s="15" t="s">
        <v>29</v>
      </c>
      <c r="I98" s="11">
        <f>K98+L98+N98</f>
        <v>470.58823529411768</v>
      </c>
      <c r="J98" s="11">
        <v>400</v>
      </c>
      <c r="K98" s="11">
        <f>J98/85*64</f>
        <v>301.1764705882353</v>
      </c>
      <c r="L98" s="11">
        <f>J98/85*21</f>
        <v>98.82352941176471</v>
      </c>
      <c r="M98" s="11">
        <v>0</v>
      </c>
      <c r="N98" s="11">
        <f>J98/85*15</f>
        <v>70.588235294117652</v>
      </c>
      <c r="O98" s="12">
        <v>0</v>
      </c>
    </row>
    <row r="99" spans="1:16" ht="45" customHeight="1" x14ac:dyDescent="0.25">
      <c r="A99" s="32" t="s">
        <v>27</v>
      </c>
      <c r="B99" s="34" t="s">
        <v>28</v>
      </c>
      <c r="C99" s="16" t="s">
        <v>56</v>
      </c>
      <c r="D99" s="15"/>
      <c r="E99" s="17" t="s">
        <v>24</v>
      </c>
      <c r="F99" s="18">
        <v>6</v>
      </c>
      <c r="G99" s="18" t="s">
        <v>63</v>
      </c>
      <c r="H99" s="15" t="s">
        <v>25</v>
      </c>
      <c r="I99" s="11">
        <f>K99+L99+N99</f>
        <v>0</v>
      </c>
      <c r="J99" s="11">
        <v>0</v>
      </c>
      <c r="K99" s="11">
        <f>J99/80*60</f>
        <v>0</v>
      </c>
      <c r="L99" s="11">
        <f>J99/80*20</f>
        <v>0</v>
      </c>
      <c r="M99" s="11">
        <v>0</v>
      </c>
      <c r="N99" s="11">
        <f>J99/80*20</f>
        <v>0</v>
      </c>
      <c r="O99" s="12">
        <v>0</v>
      </c>
    </row>
    <row r="100" spans="1:16" ht="45" customHeight="1" x14ac:dyDescent="0.25">
      <c r="A100" s="32" t="s">
        <v>27</v>
      </c>
      <c r="B100" s="34" t="s">
        <v>48</v>
      </c>
      <c r="C100" s="16" t="s">
        <v>58</v>
      </c>
      <c r="D100" s="15"/>
      <c r="E100" s="17" t="s">
        <v>30</v>
      </c>
      <c r="F100" s="18">
        <v>2</v>
      </c>
      <c r="G100" s="18">
        <v>3</v>
      </c>
      <c r="H100" s="15" t="s">
        <v>32</v>
      </c>
      <c r="I100" s="36">
        <v>1000</v>
      </c>
      <c r="J100" s="36">
        <f>K100+L100</f>
        <v>969</v>
      </c>
      <c r="K100" s="36">
        <v>850</v>
      </c>
      <c r="L100" s="36">
        <v>119</v>
      </c>
      <c r="M100" s="36">
        <v>11</v>
      </c>
      <c r="N100" s="36">
        <v>20</v>
      </c>
      <c r="O100" s="12">
        <v>0</v>
      </c>
    </row>
    <row r="101" spans="1:16" ht="45" customHeight="1" x14ac:dyDescent="0.25">
      <c r="A101" s="32" t="s">
        <v>22</v>
      </c>
      <c r="B101" s="34" t="s">
        <v>26</v>
      </c>
      <c r="C101" s="16" t="s">
        <v>59</v>
      </c>
      <c r="D101" s="15"/>
      <c r="E101" s="17" t="s">
        <v>30</v>
      </c>
      <c r="F101" s="18">
        <v>2</v>
      </c>
      <c r="G101" s="18">
        <v>3</v>
      </c>
      <c r="H101" s="15" t="s">
        <v>32</v>
      </c>
      <c r="I101" s="36">
        <v>500</v>
      </c>
      <c r="J101" s="38">
        <f>K101+L101</f>
        <v>471</v>
      </c>
      <c r="K101" s="38">
        <v>425</v>
      </c>
      <c r="L101" s="36">
        <v>46</v>
      </c>
      <c r="M101" s="36">
        <v>4.5</v>
      </c>
      <c r="N101" s="36">
        <v>24.5</v>
      </c>
      <c r="O101" s="12">
        <v>0</v>
      </c>
    </row>
    <row r="102" spans="1:16" ht="45" customHeight="1" thickBot="1" x14ac:dyDescent="0.3">
      <c r="A102" s="33" t="s">
        <v>27</v>
      </c>
      <c r="B102" s="35" t="s">
        <v>31</v>
      </c>
      <c r="C102" s="20" t="s">
        <v>60</v>
      </c>
      <c r="D102" s="19"/>
      <c r="E102" s="21" t="s">
        <v>30</v>
      </c>
      <c r="F102" s="22">
        <v>2</v>
      </c>
      <c r="G102" s="22">
        <v>3</v>
      </c>
      <c r="H102" s="19" t="s">
        <v>32</v>
      </c>
      <c r="I102" s="37">
        <v>500</v>
      </c>
      <c r="J102" s="37">
        <f>K102+L102</f>
        <v>469.5</v>
      </c>
      <c r="K102" s="37">
        <v>425</v>
      </c>
      <c r="L102" s="37">
        <v>44.5</v>
      </c>
      <c r="M102" s="37">
        <v>8.5</v>
      </c>
      <c r="N102" s="37">
        <v>22</v>
      </c>
      <c r="O102" s="14">
        <v>0</v>
      </c>
    </row>
    <row r="103" spans="1:16" ht="45" customHeight="1" x14ac:dyDescent="0.25">
      <c r="B103" s="8"/>
      <c r="C103" s="8"/>
      <c r="D103" s="8"/>
      <c r="E103" s="8"/>
      <c r="F103" s="8"/>
      <c r="G103" s="8"/>
      <c r="H103" s="8"/>
      <c r="I103" s="9"/>
      <c r="J103" s="9"/>
      <c r="K103" s="9"/>
      <c r="L103" s="8"/>
      <c r="M103" s="8"/>
      <c r="N103" s="8"/>
      <c r="O103" s="8"/>
    </row>
    <row r="104" spans="1:16" ht="45" customHeight="1" thickBot="1" x14ac:dyDescent="0.3">
      <c r="A104" s="5"/>
      <c r="B104" s="7" t="s">
        <v>41</v>
      </c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</row>
    <row r="105" spans="1:16" ht="45" customHeight="1" x14ac:dyDescent="0.25">
      <c r="A105" s="52" t="s">
        <v>12</v>
      </c>
      <c r="B105" s="54" t="s">
        <v>11</v>
      </c>
      <c r="C105" s="44" t="s">
        <v>0</v>
      </c>
      <c r="D105" s="39" t="s">
        <v>45</v>
      </c>
      <c r="E105" s="44" t="s">
        <v>6</v>
      </c>
      <c r="F105" s="44"/>
      <c r="G105" s="44"/>
      <c r="H105" s="44"/>
      <c r="I105" s="44"/>
      <c r="J105" s="30"/>
      <c r="K105" s="44" t="s">
        <v>9</v>
      </c>
      <c r="L105" s="44"/>
      <c r="M105" s="44"/>
      <c r="N105" s="44"/>
      <c r="O105" s="57" t="s">
        <v>10</v>
      </c>
    </row>
    <row r="106" spans="1:16" ht="45" customHeight="1" x14ac:dyDescent="0.25">
      <c r="A106" s="53"/>
      <c r="B106" s="55"/>
      <c r="C106" s="56"/>
      <c r="D106" s="40"/>
      <c r="E106" s="56" t="s">
        <v>1</v>
      </c>
      <c r="F106" s="56" t="s">
        <v>2</v>
      </c>
      <c r="G106" s="56" t="s">
        <v>3</v>
      </c>
      <c r="H106" s="56" t="s">
        <v>4</v>
      </c>
      <c r="I106" s="56" t="s">
        <v>5</v>
      </c>
      <c r="J106" s="56" t="s">
        <v>20</v>
      </c>
      <c r="K106" s="56" t="s">
        <v>7</v>
      </c>
      <c r="L106" s="56"/>
      <c r="M106" s="56" t="s">
        <v>8</v>
      </c>
      <c r="N106" s="56"/>
      <c r="O106" s="58"/>
    </row>
    <row r="107" spans="1:16" ht="45" customHeight="1" x14ac:dyDescent="0.25">
      <c r="A107" s="53"/>
      <c r="B107" s="55"/>
      <c r="C107" s="56"/>
      <c r="D107" s="41"/>
      <c r="E107" s="56"/>
      <c r="F107" s="56"/>
      <c r="G107" s="56"/>
      <c r="H107" s="56"/>
      <c r="I107" s="56"/>
      <c r="J107" s="56"/>
      <c r="K107" s="31" t="s">
        <v>33</v>
      </c>
      <c r="L107" s="31" t="s">
        <v>34</v>
      </c>
      <c r="M107" s="31" t="s">
        <v>35</v>
      </c>
      <c r="N107" s="31" t="s">
        <v>36</v>
      </c>
      <c r="O107" s="58"/>
    </row>
    <row r="108" spans="1:16" ht="45" customHeight="1" x14ac:dyDescent="0.25">
      <c r="A108" s="32">
        <v>3</v>
      </c>
      <c r="B108" s="34" t="s">
        <v>13</v>
      </c>
      <c r="C108" s="16" t="s">
        <v>49</v>
      </c>
      <c r="D108" s="15"/>
      <c r="E108" s="17" t="s">
        <v>14</v>
      </c>
      <c r="F108" s="18">
        <v>4</v>
      </c>
      <c r="G108" s="18" t="s">
        <v>62</v>
      </c>
      <c r="H108" s="15" t="s">
        <v>15</v>
      </c>
      <c r="I108" s="11">
        <f t="shared" ref="I108" si="46">K108+M108</f>
        <v>4210.5263157894733</v>
      </c>
      <c r="J108" s="11">
        <v>4000</v>
      </c>
      <c r="K108" s="11">
        <f t="shared" ref="K108" si="47">J108</f>
        <v>4000</v>
      </c>
      <c r="L108" s="11">
        <v>0</v>
      </c>
      <c r="M108" s="11">
        <f t="shared" ref="M108" si="48">J108/95*5</f>
        <v>210.5263157894737</v>
      </c>
      <c r="N108" s="11">
        <v>0</v>
      </c>
      <c r="O108" s="12">
        <v>0</v>
      </c>
      <c r="P108" s="3"/>
    </row>
    <row r="109" spans="1:16" ht="45" customHeight="1" x14ac:dyDescent="0.25">
      <c r="A109" s="32" t="s">
        <v>16</v>
      </c>
      <c r="B109" s="34" t="s">
        <v>17</v>
      </c>
      <c r="C109" s="16" t="s">
        <v>50</v>
      </c>
      <c r="D109" s="15"/>
      <c r="E109" s="17" t="s">
        <v>14</v>
      </c>
      <c r="F109" s="18">
        <v>4</v>
      </c>
      <c r="G109" s="18" t="s">
        <v>62</v>
      </c>
      <c r="H109" s="15" t="s">
        <v>15</v>
      </c>
      <c r="I109" s="11">
        <v>0</v>
      </c>
      <c r="J109" s="11">
        <v>0</v>
      </c>
      <c r="K109" s="11">
        <v>0</v>
      </c>
      <c r="L109" s="11">
        <v>0</v>
      </c>
      <c r="M109" s="11">
        <v>0</v>
      </c>
      <c r="N109" s="11">
        <v>0</v>
      </c>
      <c r="O109" s="12">
        <v>0</v>
      </c>
      <c r="P109" s="3"/>
    </row>
    <row r="110" spans="1:16" ht="45" customHeight="1" x14ac:dyDescent="0.25">
      <c r="A110" s="32" t="s">
        <v>16</v>
      </c>
      <c r="B110" s="34" t="s">
        <v>19</v>
      </c>
      <c r="C110" s="16" t="s">
        <v>51</v>
      </c>
      <c r="D110" s="15"/>
      <c r="E110" s="17" t="s">
        <v>14</v>
      </c>
      <c r="F110" s="18">
        <v>4</v>
      </c>
      <c r="G110" s="18" t="s">
        <v>62</v>
      </c>
      <c r="H110" s="15" t="s">
        <v>15</v>
      </c>
      <c r="I110" s="11">
        <v>5263.16</v>
      </c>
      <c r="J110" s="11">
        <v>5000</v>
      </c>
      <c r="K110" s="11">
        <f t="shared" ref="K110:K111" si="49">J110</f>
        <v>5000</v>
      </c>
      <c r="L110" s="11">
        <v>0</v>
      </c>
      <c r="M110" s="11">
        <f>J110/95*2.5</f>
        <v>131.57894736842104</v>
      </c>
      <c r="N110" s="11">
        <f>K110/95*2.5</f>
        <v>131.57894736842104</v>
      </c>
      <c r="O110" s="12">
        <v>0</v>
      </c>
      <c r="P110" s="3"/>
    </row>
    <row r="111" spans="1:16" ht="45" customHeight="1" x14ac:dyDescent="0.25">
      <c r="A111" s="32" t="s">
        <v>18</v>
      </c>
      <c r="B111" s="34" t="s">
        <v>21</v>
      </c>
      <c r="C111" s="16" t="s">
        <v>52</v>
      </c>
      <c r="D111" s="15"/>
      <c r="E111" s="17" t="s">
        <v>14</v>
      </c>
      <c r="F111" s="18">
        <v>4</v>
      </c>
      <c r="G111" s="18" t="s">
        <v>62</v>
      </c>
      <c r="H111" s="15" t="s">
        <v>15</v>
      </c>
      <c r="I111" s="11">
        <f t="shared" ref="I111" si="50">K111+M111</f>
        <v>0</v>
      </c>
      <c r="J111" s="11">
        <v>0</v>
      </c>
      <c r="K111" s="11">
        <f t="shared" si="49"/>
        <v>0</v>
      </c>
      <c r="L111" s="11">
        <v>0</v>
      </c>
      <c r="M111" s="11">
        <f t="shared" ref="M111" si="51">J111/95*5</f>
        <v>0</v>
      </c>
      <c r="N111" s="11">
        <v>0</v>
      </c>
      <c r="O111" s="12">
        <v>0</v>
      </c>
      <c r="P111" s="3"/>
    </row>
    <row r="112" spans="1:16" ht="45" customHeight="1" x14ac:dyDescent="0.25">
      <c r="A112" s="32" t="s">
        <v>18</v>
      </c>
      <c r="B112" s="34" t="s">
        <v>23</v>
      </c>
      <c r="C112" s="16" t="s">
        <v>53</v>
      </c>
      <c r="D112" s="15"/>
      <c r="E112" s="17" t="s">
        <v>24</v>
      </c>
      <c r="F112" s="18">
        <v>4</v>
      </c>
      <c r="G112" s="18" t="s">
        <v>63</v>
      </c>
      <c r="H112" s="15" t="s">
        <v>15</v>
      </c>
      <c r="I112" s="11">
        <f>J112+N112</f>
        <v>3062.5</v>
      </c>
      <c r="J112" s="11">
        <v>1225</v>
      </c>
      <c r="K112" s="11">
        <f>J112/40*30</f>
        <v>918.75</v>
      </c>
      <c r="L112" s="11">
        <f>J112/40*10</f>
        <v>306.25</v>
      </c>
      <c r="M112" s="11">
        <v>0</v>
      </c>
      <c r="N112" s="11">
        <f>J112/40*60</f>
        <v>1837.5</v>
      </c>
      <c r="O112" s="12">
        <v>0</v>
      </c>
      <c r="P112" s="3"/>
    </row>
    <row r="113" spans="1:16" ht="45" customHeight="1" x14ac:dyDescent="0.25">
      <c r="A113" s="32" t="s">
        <v>18</v>
      </c>
      <c r="B113" s="34" t="s">
        <v>23</v>
      </c>
      <c r="C113" s="16" t="s">
        <v>54</v>
      </c>
      <c r="D113" s="15"/>
      <c r="E113" s="17" t="s">
        <v>24</v>
      </c>
      <c r="F113" s="18">
        <v>4</v>
      </c>
      <c r="G113" s="18" t="s">
        <v>63</v>
      </c>
      <c r="H113" s="15" t="s">
        <v>15</v>
      </c>
      <c r="I113" s="11">
        <f>K113+L113+N113</f>
        <v>0</v>
      </c>
      <c r="J113" s="11">
        <v>0</v>
      </c>
      <c r="K113" s="11">
        <f t="shared" ref="K113" si="52">J113/40*30</f>
        <v>0</v>
      </c>
      <c r="L113" s="11">
        <f t="shared" ref="L113" si="53">J113/40*10</f>
        <v>0</v>
      </c>
      <c r="M113" s="11">
        <v>0</v>
      </c>
      <c r="N113" s="11">
        <f t="shared" ref="N113" si="54">J113/40*60</f>
        <v>0</v>
      </c>
      <c r="O113" s="12">
        <v>0</v>
      </c>
    </row>
    <row r="114" spans="1:16" ht="45" customHeight="1" x14ac:dyDescent="0.25">
      <c r="A114" s="32" t="s">
        <v>22</v>
      </c>
      <c r="B114" s="34" t="s">
        <v>26</v>
      </c>
      <c r="C114" s="16" t="s">
        <v>55</v>
      </c>
      <c r="D114" s="15"/>
      <c r="E114" s="17" t="s">
        <v>24</v>
      </c>
      <c r="F114" s="18">
        <v>6</v>
      </c>
      <c r="G114" s="18" t="s">
        <v>63</v>
      </c>
      <c r="H114" s="15" t="s">
        <v>29</v>
      </c>
      <c r="I114" s="11">
        <f>K114+L114+N114</f>
        <v>3833.3333333333339</v>
      </c>
      <c r="J114" s="11">
        <v>1725</v>
      </c>
      <c r="K114" s="11">
        <f>J114/45*34</f>
        <v>1303.3333333333335</v>
      </c>
      <c r="L114" s="11">
        <f>J114/45*11</f>
        <v>421.66666666666669</v>
      </c>
      <c r="M114" s="11">
        <v>0</v>
      </c>
      <c r="N114" s="11">
        <f>J114/45*55</f>
        <v>2108.3333333333335</v>
      </c>
      <c r="O114" s="12">
        <v>0</v>
      </c>
    </row>
    <row r="115" spans="1:16" ht="45" customHeight="1" x14ac:dyDescent="0.25">
      <c r="A115" s="32" t="s">
        <v>22</v>
      </c>
      <c r="B115" s="34" t="s">
        <v>23</v>
      </c>
      <c r="C115" s="16" t="s">
        <v>57</v>
      </c>
      <c r="D115" s="15"/>
      <c r="E115" s="17" t="s">
        <v>24</v>
      </c>
      <c r="F115" s="18">
        <v>6</v>
      </c>
      <c r="G115" s="18" t="s">
        <v>63</v>
      </c>
      <c r="H115" s="15" t="s">
        <v>29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2">
        <v>0</v>
      </c>
    </row>
    <row r="116" spans="1:16" ht="45" customHeight="1" x14ac:dyDescent="0.25">
      <c r="A116" s="32" t="s">
        <v>22</v>
      </c>
      <c r="B116" s="34" t="s">
        <v>28</v>
      </c>
      <c r="C116" s="16" t="s">
        <v>56</v>
      </c>
      <c r="D116" s="15"/>
      <c r="E116" s="17" t="s">
        <v>24</v>
      </c>
      <c r="F116" s="18">
        <v>6</v>
      </c>
      <c r="G116" s="18" t="s">
        <v>63</v>
      </c>
      <c r="H116" s="15" t="s">
        <v>29</v>
      </c>
      <c r="I116" s="11">
        <v>0</v>
      </c>
      <c r="J116" s="11">
        <v>0</v>
      </c>
      <c r="K116" s="11">
        <v>0</v>
      </c>
      <c r="L116" s="11">
        <v>0</v>
      </c>
      <c r="M116" s="11">
        <v>0</v>
      </c>
      <c r="N116" s="11">
        <f>J116/45*55</f>
        <v>0</v>
      </c>
      <c r="O116" s="12">
        <v>0</v>
      </c>
    </row>
    <row r="117" spans="1:16" ht="45" customHeight="1" x14ac:dyDescent="0.25">
      <c r="A117" s="32" t="s">
        <v>22</v>
      </c>
      <c r="B117" s="34" t="s">
        <v>48</v>
      </c>
      <c r="C117" s="16" t="s">
        <v>58</v>
      </c>
      <c r="D117" s="15"/>
      <c r="E117" s="17" t="s">
        <v>30</v>
      </c>
      <c r="F117" s="18">
        <v>6</v>
      </c>
      <c r="G117" s="18">
        <v>3</v>
      </c>
      <c r="H117" s="15" t="s">
        <v>29</v>
      </c>
      <c r="I117" s="36">
        <v>1662</v>
      </c>
      <c r="J117" s="36">
        <f>K117+L117</f>
        <v>1610.48</v>
      </c>
      <c r="K117" s="36">
        <v>1412.7</v>
      </c>
      <c r="L117" s="36">
        <v>197.78</v>
      </c>
      <c r="M117" s="36">
        <v>18.28</v>
      </c>
      <c r="N117" s="36">
        <v>33.24</v>
      </c>
      <c r="O117" s="12">
        <v>0</v>
      </c>
    </row>
    <row r="118" spans="1:16" ht="45" customHeight="1" x14ac:dyDescent="0.25">
      <c r="A118" s="32" t="s">
        <v>27</v>
      </c>
      <c r="B118" s="34" t="s">
        <v>26</v>
      </c>
      <c r="C118" s="16" t="s">
        <v>59</v>
      </c>
      <c r="D118" s="15"/>
      <c r="E118" s="17" t="s">
        <v>30</v>
      </c>
      <c r="F118" s="18">
        <v>6</v>
      </c>
      <c r="G118" s="18">
        <v>3</v>
      </c>
      <c r="H118" s="15" t="s">
        <v>25</v>
      </c>
      <c r="I118" s="36">
        <v>250</v>
      </c>
      <c r="J118" s="36">
        <f>K118+L118</f>
        <v>235.5</v>
      </c>
      <c r="K118" s="36">
        <v>212.5</v>
      </c>
      <c r="L118" s="36">
        <v>23</v>
      </c>
      <c r="M118" s="36">
        <v>2.25</v>
      </c>
      <c r="N118" s="36">
        <v>12.25</v>
      </c>
      <c r="O118" s="12">
        <v>0</v>
      </c>
    </row>
    <row r="119" spans="1:16" ht="45" customHeight="1" thickBot="1" x14ac:dyDescent="0.3">
      <c r="A119" s="32" t="s">
        <v>27</v>
      </c>
      <c r="B119" s="35" t="s">
        <v>31</v>
      </c>
      <c r="C119" s="20" t="s">
        <v>60</v>
      </c>
      <c r="D119" s="19"/>
      <c r="E119" s="21" t="s">
        <v>30</v>
      </c>
      <c r="F119" s="22">
        <v>2</v>
      </c>
      <c r="G119" s="22">
        <v>3</v>
      </c>
      <c r="H119" s="19" t="s">
        <v>32</v>
      </c>
      <c r="I119" s="37">
        <v>1500</v>
      </c>
      <c r="J119" s="37">
        <f>K119+L119</f>
        <v>1408.5</v>
      </c>
      <c r="K119" s="37">
        <v>1275</v>
      </c>
      <c r="L119" s="37">
        <v>133.5</v>
      </c>
      <c r="M119" s="37">
        <v>25.5</v>
      </c>
      <c r="N119" s="37">
        <v>66</v>
      </c>
      <c r="O119" s="14">
        <v>0</v>
      </c>
    </row>
    <row r="120" spans="1:16" ht="45" customHeight="1" x14ac:dyDescent="0.25">
      <c r="B120" s="8"/>
      <c r="C120" s="8"/>
      <c r="D120" s="8"/>
      <c r="E120" s="8"/>
      <c r="F120" s="8"/>
      <c r="G120" s="8"/>
      <c r="H120" s="8"/>
      <c r="I120" s="8"/>
      <c r="J120" s="9"/>
      <c r="K120" s="8"/>
      <c r="L120" s="8"/>
      <c r="M120" s="8"/>
      <c r="N120" s="8"/>
      <c r="O120" s="8"/>
    </row>
    <row r="121" spans="1:16" ht="45" customHeight="1" thickBot="1" x14ac:dyDescent="0.3">
      <c r="A121" s="5"/>
      <c r="B121" s="7" t="s">
        <v>42</v>
      </c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</row>
    <row r="122" spans="1:16" ht="45" customHeight="1" x14ac:dyDescent="0.25">
      <c r="A122" s="52" t="s">
        <v>12</v>
      </c>
      <c r="B122" s="54" t="s">
        <v>11</v>
      </c>
      <c r="C122" s="44" t="s">
        <v>0</v>
      </c>
      <c r="D122" s="39" t="s">
        <v>45</v>
      </c>
      <c r="E122" s="44" t="s">
        <v>6</v>
      </c>
      <c r="F122" s="44"/>
      <c r="G122" s="44"/>
      <c r="H122" s="44"/>
      <c r="I122" s="44"/>
      <c r="J122" s="30"/>
      <c r="K122" s="44" t="s">
        <v>9</v>
      </c>
      <c r="L122" s="44"/>
      <c r="M122" s="44"/>
      <c r="N122" s="44"/>
      <c r="O122" s="57" t="s">
        <v>10</v>
      </c>
    </row>
    <row r="123" spans="1:16" ht="45" customHeight="1" x14ac:dyDescent="0.25">
      <c r="A123" s="53"/>
      <c r="B123" s="55"/>
      <c r="C123" s="56"/>
      <c r="D123" s="40"/>
      <c r="E123" s="56" t="s">
        <v>1</v>
      </c>
      <c r="F123" s="56" t="s">
        <v>2</v>
      </c>
      <c r="G123" s="56" t="s">
        <v>3</v>
      </c>
      <c r="H123" s="56" t="s">
        <v>4</v>
      </c>
      <c r="I123" s="56" t="s">
        <v>5</v>
      </c>
      <c r="J123" s="56" t="s">
        <v>20</v>
      </c>
      <c r="K123" s="56" t="s">
        <v>7</v>
      </c>
      <c r="L123" s="56"/>
      <c r="M123" s="56" t="s">
        <v>8</v>
      </c>
      <c r="N123" s="56"/>
      <c r="O123" s="58"/>
    </row>
    <row r="124" spans="1:16" ht="45" customHeight="1" x14ac:dyDescent="0.25">
      <c r="A124" s="53"/>
      <c r="B124" s="55"/>
      <c r="C124" s="56"/>
      <c r="D124" s="41"/>
      <c r="E124" s="56"/>
      <c r="F124" s="56"/>
      <c r="G124" s="56"/>
      <c r="H124" s="56"/>
      <c r="I124" s="56"/>
      <c r="J124" s="56"/>
      <c r="K124" s="31" t="s">
        <v>33</v>
      </c>
      <c r="L124" s="31" t="s">
        <v>34</v>
      </c>
      <c r="M124" s="31" t="s">
        <v>35</v>
      </c>
      <c r="N124" s="31" t="s">
        <v>36</v>
      </c>
      <c r="O124" s="58"/>
    </row>
    <row r="125" spans="1:16" ht="45" customHeight="1" x14ac:dyDescent="0.25">
      <c r="A125" s="32">
        <v>3</v>
      </c>
      <c r="B125" s="34" t="s">
        <v>13</v>
      </c>
      <c r="C125" s="16" t="s">
        <v>49</v>
      </c>
      <c r="D125" s="15"/>
      <c r="E125" s="17" t="s">
        <v>14</v>
      </c>
      <c r="F125" s="18">
        <v>4</v>
      </c>
      <c r="G125" s="18" t="s">
        <v>62</v>
      </c>
      <c r="H125" s="15" t="s">
        <v>15</v>
      </c>
      <c r="I125" s="11">
        <f>K125+M125</f>
        <v>0</v>
      </c>
      <c r="J125" s="11">
        <v>0</v>
      </c>
      <c r="K125" s="11">
        <f>J125</f>
        <v>0</v>
      </c>
      <c r="L125" s="11">
        <v>0</v>
      </c>
      <c r="M125" s="11">
        <f>J125/95*5</f>
        <v>0</v>
      </c>
      <c r="N125" s="11">
        <v>0</v>
      </c>
      <c r="O125" s="12">
        <v>0</v>
      </c>
      <c r="P125" s="3"/>
    </row>
    <row r="126" spans="1:16" ht="45" customHeight="1" x14ac:dyDescent="0.25">
      <c r="A126" s="32" t="s">
        <v>16</v>
      </c>
      <c r="B126" s="34" t="s">
        <v>17</v>
      </c>
      <c r="C126" s="16" t="s">
        <v>50</v>
      </c>
      <c r="D126" s="15"/>
      <c r="E126" s="17" t="s">
        <v>14</v>
      </c>
      <c r="F126" s="18">
        <v>4</v>
      </c>
      <c r="G126" s="18" t="s">
        <v>62</v>
      </c>
      <c r="H126" s="15" t="s">
        <v>15</v>
      </c>
      <c r="I126" s="11">
        <f t="shared" ref="I126" si="55">K126+M126</f>
        <v>0</v>
      </c>
      <c r="J126" s="11">
        <v>0</v>
      </c>
      <c r="K126" s="11">
        <f t="shared" ref="K126:K128" si="56">J126</f>
        <v>0</v>
      </c>
      <c r="L126" s="11">
        <v>0</v>
      </c>
      <c r="M126" s="11">
        <f t="shared" ref="M126" si="57">J126/95*5</f>
        <v>0</v>
      </c>
      <c r="N126" s="11">
        <v>0</v>
      </c>
      <c r="O126" s="12">
        <v>0</v>
      </c>
      <c r="P126" s="3"/>
    </row>
    <row r="127" spans="1:16" ht="45" customHeight="1" x14ac:dyDescent="0.25">
      <c r="A127" s="32" t="s">
        <v>18</v>
      </c>
      <c r="B127" s="34" t="s">
        <v>19</v>
      </c>
      <c r="C127" s="16" t="s">
        <v>51</v>
      </c>
      <c r="D127" s="15"/>
      <c r="E127" s="17" t="s">
        <v>14</v>
      </c>
      <c r="F127" s="18">
        <v>4</v>
      </c>
      <c r="G127" s="18" t="s">
        <v>62</v>
      </c>
      <c r="H127" s="15" t="s">
        <v>15</v>
      </c>
      <c r="I127" s="11">
        <f>K127+L127+M127+N127</f>
        <v>0</v>
      </c>
      <c r="J127" s="11">
        <v>0</v>
      </c>
      <c r="K127" s="11">
        <f t="shared" si="56"/>
        <v>0</v>
      </c>
      <c r="L127" s="11">
        <v>0</v>
      </c>
      <c r="M127" s="11">
        <f>J127/95*2.5</f>
        <v>0</v>
      </c>
      <c r="N127" s="11">
        <f>K127/95*2.5</f>
        <v>0</v>
      </c>
      <c r="O127" s="12">
        <v>0</v>
      </c>
      <c r="P127" s="3"/>
    </row>
    <row r="128" spans="1:16" ht="45" customHeight="1" x14ac:dyDescent="0.25">
      <c r="A128" s="32" t="s">
        <v>18</v>
      </c>
      <c r="B128" s="34" t="s">
        <v>21</v>
      </c>
      <c r="C128" s="16" t="s">
        <v>52</v>
      </c>
      <c r="D128" s="15"/>
      <c r="E128" s="17" t="s">
        <v>14</v>
      </c>
      <c r="F128" s="18">
        <v>4</v>
      </c>
      <c r="G128" s="18" t="s">
        <v>62</v>
      </c>
      <c r="H128" s="15" t="s">
        <v>15</v>
      </c>
      <c r="I128" s="11">
        <f t="shared" ref="I128" si="58">K128+M128</f>
        <v>0</v>
      </c>
      <c r="J128" s="11">
        <v>0</v>
      </c>
      <c r="K128" s="11">
        <f t="shared" si="56"/>
        <v>0</v>
      </c>
      <c r="L128" s="11">
        <v>0</v>
      </c>
      <c r="M128" s="11">
        <f t="shared" ref="M128" si="59">J128/95*5</f>
        <v>0</v>
      </c>
      <c r="N128" s="11">
        <v>0</v>
      </c>
      <c r="O128" s="12">
        <v>0</v>
      </c>
    </row>
    <row r="129" spans="1:16" ht="45" customHeight="1" x14ac:dyDescent="0.25">
      <c r="A129" s="32" t="s">
        <v>22</v>
      </c>
      <c r="B129" s="34" t="s">
        <v>23</v>
      </c>
      <c r="C129" s="16" t="s">
        <v>53</v>
      </c>
      <c r="D129" s="15"/>
      <c r="E129" s="17" t="s">
        <v>24</v>
      </c>
      <c r="F129" s="18">
        <v>6</v>
      </c>
      <c r="G129" s="18" t="s">
        <v>63</v>
      </c>
      <c r="H129" s="15" t="s">
        <v>29</v>
      </c>
      <c r="I129" s="11">
        <f>J129+N129</f>
        <v>0</v>
      </c>
      <c r="J129" s="11">
        <v>0</v>
      </c>
      <c r="K129" s="11">
        <f>J129/40*30</f>
        <v>0</v>
      </c>
      <c r="L129" s="11">
        <f>J129/40*10</f>
        <v>0</v>
      </c>
      <c r="M129" s="11">
        <v>0</v>
      </c>
      <c r="N129" s="11">
        <f>J129/40*60</f>
        <v>0</v>
      </c>
      <c r="O129" s="12">
        <v>0</v>
      </c>
    </row>
    <row r="130" spans="1:16" ht="45" customHeight="1" x14ac:dyDescent="0.25">
      <c r="A130" s="32" t="s">
        <v>22</v>
      </c>
      <c r="B130" s="34" t="s">
        <v>23</v>
      </c>
      <c r="C130" s="16" t="s">
        <v>54</v>
      </c>
      <c r="D130" s="15"/>
      <c r="E130" s="17" t="s">
        <v>24</v>
      </c>
      <c r="F130" s="18">
        <v>6</v>
      </c>
      <c r="G130" s="18" t="s">
        <v>63</v>
      </c>
      <c r="H130" s="15" t="s">
        <v>29</v>
      </c>
      <c r="I130" s="11">
        <f>K130+L130+N130</f>
        <v>0</v>
      </c>
      <c r="J130" s="11">
        <v>0</v>
      </c>
      <c r="K130" s="11">
        <f t="shared" ref="K130" si="60">J130/40*30</f>
        <v>0</v>
      </c>
      <c r="L130" s="11">
        <f t="shared" ref="L130" si="61">J130/40*10</f>
        <v>0</v>
      </c>
      <c r="M130" s="11">
        <v>0</v>
      </c>
      <c r="N130" s="11">
        <f t="shared" ref="N130" si="62">J130/40*60</f>
        <v>0</v>
      </c>
      <c r="O130" s="12">
        <v>0</v>
      </c>
    </row>
    <row r="131" spans="1:16" ht="45" customHeight="1" x14ac:dyDescent="0.25">
      <c r="A131" s="32" t="s">
        <v>22</v>
      </c>
      <c r="B131" s="34" t="s">
        <v>26</v>
      </c>
      <c r="C131" s="16" t="s">
        <v>55</v>
      </c>
      <c r="D131" s="15"/>
      <c r="E131" s="17" t="s">
        <v>24</v>
      </c>
      <c r="F131" s="18">
        <v>6</v>
      </c>
      <c r="G131" s="18" t="s">
        <v>63</v>
      </c>
      <c r="H131" s="15" t="s">
        <v>29</v>
      </c>
      <c r="I131" s="11">
        <f>K131+L131+N131</f>
        <v>0</v>
      </c>
      <c r="J131" s="11">
        <v>0</v>
      </c>
      <c r="K131" s="11">
        <f>J131/45*34</f>
        <v>0</v>
      </c>
      <c r="L131" s="11">
        <f>J131/45*11</f>
        <v>0</v>
      </c>
      <c r="M131" s="11">
        <v>0</v>
      </c>
      <c r="N131" s="11">
        <f>J131/45*55</f>
        <v>0</v>
      </c>
      <c r="O131" s="12">
        <v>0</v>
      </c>
    </row>
    <row r="132" spans="1:16" ht="45" customHeight="1" x14ac:dyDescent="0.25">
      <c r="A132" s="32" t="s">
        <v>22</v>
      </c>
      <c r="B132" s="34" t="s">
        <v>23</v>
      </c>
      <c r="C132" s="16" t="s">
        <v>57</v>
      </c>
      <c r="D132" s="15"/>
      <c r="E132" s="17" t="s">
        <v>24</v>
      </c>
      <c r="F132" s="18">
        <v>6</v>
      </c>
      <c r="G132" s="18" t="s">
        <v>63</v>
      </c>
      <c r="H132" s="15" t="s">
        <v>29</v>
      </c>
      <c r="I132" s="11">
        <f>K132+L132+N132</f>
        <v>0</v>
      </c>
      <c r="J132" s="11">
        <v>0</v>
      </c>
      <c r="K132" s="11">
        <f>J132/85*64</f>
        <v>0</v>
      </c>
      <c r="L132" s="11">
        <f>J132/85*21</f>
        <v>0</v>
      </c>
      <c r="M132" s="11">
        <v>0</v>
      </c>
      <c r="N132" s="11">
        <f>J132/85*15</f>
        <v>0</v>
      </c>
      <c r="O132" s="12">
        <v>0</v>
      </c>
    </row>
    <row r="133" spans="1:16" ht="45" customHeight="1" x14ac:dyDescent="0.25">
      <c r="A133" s="32" t="s">
        <v>27</v>
      </c>
      <c r="B133" s="34" t="s">
        <v>28</v>
      </c>
      <c r="C133" s="16" t="s">
        <v>56</v>
      </c>
      <c r="D133" s="15"/>
      <c r="E133" s="17" t="s">
        <v>24</v>
      </c>
      <c r="F133" s="18">
        <v>6</v>
      </c>
      <c r="G133" s="18" t="s">
        <v>63</v>
      </c>
      <c r="H133" s="15" t="s">
        <v>25</v>
      </c>
      <c r="I133" s="11">
        <f>K133+L133+N133</f>
        <v>0</v>
      </c>
      <c r="J133" s="11">
        <v>0</v>
      </c>
      <c r="K133" s="11">
        <f>J133/80*60</f>
        <v>0</v>
      </c>
      <c r="L133" s="11">
        <f>J133/80*20</f>
        <v>0</v>
      </c>
      <c r="M133" s="11">
        <v>0</v>
      </c>
      <c r="N133" s="11">
        <f>J133/80*20</f>
        <v>0</v>
      </c>
      <c r="O133" s="12">
        <v>0</v>
      </c>
    </row>
    <row r="134" spans="1:16" ht="45" customHeight="1" x14ac:dyDescent="0.25">
      <c r="A134" s="32" t="s">
        <v>27</v>
      </c>
      <c r="B134" s="34" t="s">
        <v>48</v>
      </c>
      <c r="C134" s="16" t="s">
        <v>58</v>
      </c>
      <c r="D134" s="15"/>
      <c r="E134" s="17" t="s">
        <v>30</v>
      </c>
      <c r="F134" s="18">
        <v>2</v>
      </c>
      <c r="G134" s="18">
        <v>3</v>
      </c>
      <c r="H134" s="15" t="s">
        <v>32</v>
      </c>
      <c r="I134" s="36">
        <v>1000</v>
      </c>
      <c r="J134" s="36">
        <f>K134+L134</f>
        <v>969</v>
      </c>
      <c r="K134" s="36">
        <v>850</v>
      </c>
      <c r="L134" s="36">
        <v>119</v>
      </c>
      <c r="M134" s="36">
        <v>11</v>
      </c>
      <c r="N134" s="36">
        <v>20</v>
      </c>
      <c r="O134" s="12">
        <v>0</v>
      </c>
    </row>
    <row r="135" spans="1:16" ht="45" customHeight="1" x14ac:dyDescent="0.25">
      <c r="A135" s="32" t="s">
        <v>22</v>
      </c>
      <c r="B135" s="34" t="s">
        <v>26</v>
      </c>
      <c r="C135" s="16" t="s">
        <v>59</v>
      </c>
      <c r="D135" s="15"/>
      <c r="E135" s="17" t="s">
        <v>30</v>
      </c>
      <c r="F135" s="18">
        <v>2</v>
      </c>
      <c r="G135" s="18">
        <v>3</v>
      </c>
      <c r="H135" s="15" t="s">
        <v>32</v>
      </c>
      <c r="I135" s="36">
        <v>250</v>
      </c>
      <c r="J135" s="36">
        <f>K135+L135</f>
        <v>235.5</v>
      </c>
      <c r="K135" s="36">
        <v>212.5</v>
      </c>
      <c r="L135" s="36">
        <v>23</v>
      </c>
      <c r="M135" s="36">
        <v>2.25</v>
      </c>
      <c r="N135" s="36">
        <v>12.25</v>
      </c>
      <c r="O135" s="12">
        <v>0</v>
      </c>
    </row>
    <row r="136" spans="1:16" ht="45" customHeight="1" thickBot="1" x14ac:dyDescent="0.3">
      <c r="A136" s="33" t="s">
        <v>27</v>
      </c>
      <c r="B136" s="35" t="s">
        <v>31</v>
      </c>
      <c r="C136" s="20" t="s">
        <v>60</v>
      </c>
      <c r="D136" s="19"/>
      <c r="E136" s="21" t="s">
        <v>30</v>
      </c>
      <c r="F136" s="22">
        <v>2</v>
      </c>
      <c r="G136" s="22">
        <v>3</v>
      </c>
      <c r="H136" s="19" t="s">
        <v>32</v>
      </c>
      <c r="I136" s="37">
        <v>1500</v>
      </c>
      <c r="J136" s="37">
        <f>K136+L136</f>
        <v>1408.5</v>
      </c>
      <c r="K136" s="37">
        <v>1275</v>
      </c>
      <c r="L136" s="37">
        <v>133.5</v>
      </c>
      <c r="M136" s="37">
        <v>25.5</v>
      </c>
      <c r="N136" s="37">
        <v>66</v>
      </c>
      <c r="O136" s="14">
        <v>0</v>
      </c>
    </row>
    <row r="137" spans="1:16" ht="45" customHeight="1" x14ac:dyDescent="0.25">
      <c r="B137" s="8"/>
      <c r="C137" s="8"/>
      <c r="D137" s="8"/>
      <c r="E137" s="8"/>
      <c r="F137" s="8"/>
      <c r="G137" s="8"/>
      <c r="H137" s="8"/>
      <c r="I137" s="8"/>
      <c r="J137" s="9"/>
      <c r="K137" s="9"/>
      <c r="L137" s="8"/>
      <c r="M137" s="8"/>
      <c r="N137" s="8"/>
      <c r="O137" s="8"/>
    </row>
    <row r="138" spans="1:16" ht="45" customHeight="1" thickBot="1" x14ac:dyDescent="0.3">
      <c r="A138" s="5"/>
      <c r="B138" s="7" t="s">
        <v>43</v>
      </c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</row>
    <row r="139" spans="1:16" ht="45" customHeight="1" x14ac:dyDescent="0.25">
      <c r="A139" s="52" t="s">
        <v>12</v>
      </c>
      <c r="B139" s="54" t="s">
        <v>11</v>
      </c>
      <c r="C139" s="44" t="s">
        <v>0</v>
      </c>
      <c r="D139" s="39" t="s">
        <v>45</v>
      </c>
      <c r="E139" s="44" t="s">
        <v>6</v>
      </c>
      <c r="F139" s="44"/>
      <c r="G139" s="44"/>
      <c r="H139" s="44"/>
      <c r="I139" s="44"/>
      <c r="J139" s="30"/>
      <c r="K139" s="44" t="s">
        <v>9</v>
      </c>
      <c r="L139" s="44"/>
      <c r="M139" s="44"/>
      <c r="N139" s="44"/>
      <c r="O139" s="57" t="s">
        <v>10</v>
      </c>
    </row>
    <row r="140" spans="1:16" ht="45" customHeight="1" x14ac:dyDescent="0.25">
      <c r="A140" s="53"/>
      <c r="B140" s="55"/>
      <c r="C140" s="56"/>
      <c r="D140" s="40"/>
      <c r="E140" s="56" t="s">
        <v>1</v>
      </c>
      <c r="F140" s="56" t="s">
        <v>2</v>
      </c>
      <c r="G140" s="56" t="s">
        <v>3</v>
      </c>
      <c r="H140" s="56" t="s">
        <v>4</v>
      </c>
      <c r="I140" s="56" t="s">
        <v>5</v>
      </c>
      <c r="J140" s="56" t="s">
        <v>20</v>
      </c>
      <c r="K140" s="56" t="s">
        <v>7</v>
      </c>
      <c r="L140" s="56"/>
      <c r="M140" s="56" t="s">
        <v>8</v>
      </c>
      <c r="N140" s="56"/>
      <c r="O140" s="58"/>
    </row>
    <row r="141" spans="1:16" ht="45" customHeight="1" x14ac:dyDescent="0.25">
      <c r="A141" s="53"/>
      <c r="B141" s="55"/>
      <c r="C141" s="56"/>
      <c r="D141" s="41"/>
      <c r="E141" s="56"/>
      <c r="F141" s="56"/>
      <c r="G141" s="56"/>
      <c r="H141" s="56"/>
      <c r="I141" s="56"/>
      <c r="J141" s="56"/>
      <c r="K141" s="31" t="s">
        <v>33</v>
      </c>
      <c r="L141" s="31" t="s">
        <v>34</v>
      </c>
      <c r="M141" s="31" t="s">
        <v>35</v>
      </c>
      <c r="N141" s="31" t="s">
        <v>36</v>
      </c>
      <c r="O141" s="58"/>
    </row>
    <row r="142" spans="1:16" ht="45" customHeight="1" x14ac:dyDescent="0.25">
      <c r="A142" s="32">
        <v>3</v>
      </c>
      <c r="B142" s="34" t="s">
        <v>13</v>
      </c>
      <c r="C142" s="16" t="s">
        <v>49</v>
      </c>
      <c r="D142" s="15"/>
      <c r="E142" s="17" t="s">
        <v>14</v>
      </c>
      <c r="F142" s="18">
        <v>4</v>
      </c>
      <c r="G142" s="18" t="s">
        <v>62</v>
      </c>
      <c r="H142" s="15" t="s">
        <v>15</v>
      </c>
      <c r="I142" s="11">
        <f>K142+M142</f>
        <v>0</v>
      </c>
      <c r="J142" s="11">
        <v>0</v>
      </c>
      <c r="K142" s="11">
        <f>J142</f>
        <v>0</v>
      </c>
      <c r="L142" s="11">
        <v>0</v>
      </c>
      <c r="M142" s="11">
        <f>J142/95*5</f>
        <v>0</v>
      </c>
      <c r="N142" s="11">
        <v>0</v>
      </c>
      <c r="O142" s="12">
        <v>0</v>
      </c>
      <c r="P142" s="3"/>
    </row>
    <row r="143" spans="1:16" ht="45" customHeight="1" x14ac:dyDescent="0.25">
      <c r="A143" s="32" t="s">
        <v>16</v>
      </c>
      <c r="B143" s="34" t="s">
        <v>17</v>
      </c>
      <c r="C143" s="16" t="s">
        <v>50</v>
      </c>
      <c r="D143" s="15"/>
      <c r="E143" s="17" t="s">
        <v>14</v>
      </c>
      <c r="F143" s="18">
        <v>4</v>
      </c>
      <c r="G143" s="18" t="s">
        <v>62</v>
      </c>
      <c r="H143" s="15" t="s">
        <v>15</v>
      </c>
      <c r="I143" s="11">
        <f t="shared" ref="I143:I144" si="63">K143+M143</f>
        <v>0</v>
      </c>
      <c r="J143" s="11">
        <v>0</v>
      </c>
      <c r="K143" s="11">
        <f t="shared" ref="K143:K145" si="64">J143</f>
        <v>0</v>
      </c>
      <c r="L143" s="11">
        <v>0</v>
      </c>
      <c r="M143" s="11">
        <f t="shared" ref="M143:M144" si="65">J143/95*5</f>
        <v>0</v>
      </c>
      <c r="N143" s="11">
        <v>0</v>
      </c>
      <c r="O143" s="12">
        <v>0</v>
      </c>
      <c r="P143" s="3"/>
    </row>
    <row r="144" spans="1:16" ht="45" customHeight="1" x14ac:dyDescent="0.25">
      <c r="A144" s="32" t="s">
        <v>18</v>
      </c>
      <c r="B144" s="34" t="s">
        <v>19</v>
      </c>
      <c r="C144" s="16" t="s">
        <v>51</v>
      </c>
      <c r="D144" s="15"/>
      <c r="E144" s="17" t="s">
        <v>14</v>
      </c>
      <c r="F144" s="18">
        <v>4</v>
      </c>
      <c r="G144" s="18" t="s">
        <v>62</v>
      </c>
      <c r="H144" s="15" t="s">
        <v>15</v>
      </c>
      <c r="I144" s="11">
        <f t="shared" si="63"/>
        <v>0</v>
      </c>
      <c r="J144" s="11">
        <v>0</v>
      </c>
      <c r="K144" s="11">
        <f t="shared" si="64"/>
        <v>0</v>
      </c>
      <c r="L144" s="11">
        <v>0</v>
      </c>
      <c r="M144" s="11">
        <f t="shared" si="65"/>
        <v>0</v>
      </c>
      <c r="N144" s="11">
        <v>0</v>
      </c>
      <c r="O144" s="12">
        <v>0</v>
      </c>
      <c r="P144" s="3"/>
    </row>
    <row r="145" spans="1:16" ht="45" customHeight="1" x14ac:dyDescent="0.25">
      <c r="A145" s="32" t="s">
        <v>18</v>
      </c>
      <c r="B145" s="34" t="s">
        <v>21</v>
      </c>
      <c r="C145" s="16" t="s">
        <v>52</v>
      </c>
      <c r="D145" s="15"/>
      <c r="E145" s="17" t="s">
        <v>14</v>
      </c>
      <c r="F145" s="18">
        <v>4</v>
      </c>
      <c r="G145" s="18" t="s">
        <v>62</v>
      </c>
      <c r="H145" s="15" t="s">
        <v>15</v>
      </c>
      <c r="I145" s="11">
        <f t="shared" ref="I145" si="66">K145+M145</f>
        <v>0</v>
      </c>
      <c r="J145" s="11">
        <v>0</v>
      </c>
      <c r="K145" s="11">
        <f t="shared" si="64"/>
        <v>0</v>
      </c>
      <c r="L145" s="11">
        <v>0</v>
      </c>
      <c r="M145" s="11">
        <f t="shared" ref="M145" si="67">J145/95*5</f>
        <v>0</v>
      </c>
      <c r="N145" s="11">
        <v>0</v>
      </c>
      <c r="O145" s="12">
        <v>0</v>
      </c>
    </row>
    <row r="146" spans="1:16" ht="45" customHeight="1" x14ac:dyDescent="0.25">
      <c r="A146" s="32" t="s">
        <v>22</v>
      </c>
      <c r="B146" s="34" t="s">
        <v>23</v>
      </c>
      <c r="C146" s="16" t="s">
        <v>53</v>
      </c>
      <c r="D146" s="15"/>
      <c r="E146" s="17" t="s">
        <v>24</v>
      </c>
      <c r="F146" s="18">
        <v>6</v>
      </c>
      <c r="G146" s="18" t="s">
        <v>63</v>
      </c>
      <c r="H146" s="15" t="s">
        <v>29</v>
      </c>
      <c r="I146" s="11">
        <f>J146+N146</f>
        <v>0</v>
      </c>
      <c r="J146" s="11">
        <v>0</v>
      </c>
      <c r="K146" s="11">
        <f>J146/40*30</f>
        <v>0</v>
      </c>
      <c r="L146" s="11">
        <f>J146/40*10</f>
        <v>0</v>
      </c>
      <c r="M146" s="11">
        <v>0</v>
      </c>
      <c r="N146" s="11">
        <f>J146/40*60</f>
        <v>0</v>
      </c>
      <c r="O146" s="12">
        <v>0</v>
      </c>
    </row>
    <row r="147" spans="1:16" ht="45" customHeight="1" x14ac:dyDescent="0.25">
      <c r="A147" s="32" t="s">
        <v>22</v>
      </c>
      <c r="B147" s="34" t="s">
        <v>23</v>
      </c>
      <c r="C147" s="16" t="s">
        <v>54</v>
      </c>
      <c r="D147" s="15"/>
      <c r="E147" s="17" t="s">
        <v>24</v>
      </c>
      <c r="F147" s="18">
        <v>6</v>
      </c>
      <c r="G147" s="18" t="s">
        <v>63</v>
      </c>
      <c r="H147" s="15" t="s">
        <v>29</v>
      </c>
      <c r="I147" s="11">
        <f>K147+L147+N147</f>
        <v>0</v>
      </c>
      <c r="J147" s="11">
        <v>0</v>
      </c>
      <c r="K147" s="11">
        <f t="shared" ref="K147" si="68">J147/40*30</f>
        <v>0</v>
      </c>
      <c r="L147" s="11">
        <f t="shared" ref="L147" si="69">J147/40*10</f>
        <v>0</v>
      </c>
      <c r="M147" s="11">
        <v>0</v>
      </c>
      <c r="N147" s="11">
        <f t="shared" ref="N147" si="70">J147/40*60</f>
        <v>0</v>
      </c>
      <c r="O147" s="12">
        <v>0</v>
      </c>
    </row>
    <row r="148" spans="1:16" ht="45" customHeight="1" x14ac:dyDescent="0.25">
      <c r="A148" s="32" t="s">
        <v>22</v>
      </c>
      <c r="B148" s="34" t="s">
        <v>26</v>
      </c>
      <c r="C148" s="16" t="s">
        <v>55</v>
      </c>
      <c r="D148" s="15"/>
      <c r="E148" s="17" t="s">
        <v>24</v>
      </c>
      <c r="F148" s="18">
        <v>6</v>
      </c>
      <c r="G148" s="18" t="s">
        <v>63</v>
      </c>
      <c r="H148" s="15" t="s">
        <v>29</v>
      </c>
      <c r="I148" s="11">
        <f>K148+L148+N148</f>
        <v>0</v>
      </c>
      <c r="J148" s="11">
        <v>0</v>
      </c>
      <c r="K148" s="11">
        <f>J148/45*34</f>
        <v>0</v>
      </c>
      <c r="L148" s="11">
        <f>J148/45*11</f>
        <v>0</v>
      </c>
      <c r="M148" s="11">
        <v>0</v>
      </c>
      <c r="N148" s="11">
        <f>J148/45*55</f>
        <v>0</v>
      </c>
      <c r="O148" s="12">
        <v>0</v>
      </c>
    </row>
    <row r="149" spans="1:16" ht="45" customHeight="1" x14ac:dyDescent="0.25">
      <c r="A149" s="32" t="s">
        <v>22</v>
      </c>
      <c r="B149" s="34" t="s">
        <v>23</v>
      </c>
      <c r="C149" s="16" t="s">
        <v>57</v>
      </c>
      <c r="D149" s="15"/>
      <c r="E149" s="17" t="s">
        <v>24</v>
      </c>
      <c r="F149" s="18">
        <v>6</v>
      </c>
      <c r="G149" s="18" t="s">
        <v>63</v>
      </c>
      <c r="H149" s="15" t="s">
        <v>29</v>
      </c>
      <c r="I149" s="11">
        <f>K149+L149+N149</f>
        <v>0</v>
      </c>
      <c r="J149" s="11">
        <v>0</v>
      </c>
      <c r="K149" s="11">
        <f>J149/85*64</f>
        <v>0</v>
      </c>
      <c r="L149" s="11">
        <f>J149/85*21</f>
        <v>0</v>
      </c>
      <c r="M149" s="11">
        <v>0</v>
      </c>
      <c r="N149" s="11">
        <f>J149/85*15</f>
        <v>0</v>
      </c>
      <c r="O149" s="12">
        <v>0</v>
      </c>
    </row>
    <row r="150" spans="1:16" ht="45" customHeight="1" x14ac:dyDescent="0.25">
      <c r="A150" s="32" t="s">
        <v>27</v>
      </c>
      <c r="B150" s="34" t="s">
        <v>28</v>
      </c>
      <c r="C150" s="16" t="s">
        <v>56</v>
      </c>
      <c r="D150" s="15"/>
      <c r="E150" s="17" t="s">
        <v>24</v>
      </c>
      <c r="F150" s="18">
        <v>6</v>
      </c>
      <c r="G150" s="18" t="s">
        <v>63</v>
      </c>
      <c r="H150" s="15" t="s">
        <v>25</v>
      </c>
      <c r="I150" s="11">
        <f>K150+L150+N150</f>
        <v>0</v>
      </c>
      <c r="J150" s="11">
        <v>0</v>
      </c>
      <c r="K150" s="11">
        <f>J150/80*60</f>
        <v>0</v>
      </c>
      <c r="L150" s="11">
        <f>J150/80*20</f>
        <v>0</v>
      </c>
      <c r="M150" s="11">
        <v>0</v>
      </c>
      <c r="N150" s="11">
        <f>J150/80*20</f>
        <v>0</v>
      </c>
      <c r="O150" s="12">
        <v>0</v>
      </c>
    </row>
    <row r="151" spans="1:16" ht="45" customHeight="1" x14ac:dyDescent="0.25">
      <c r="A151" s="32" t="s">
        <v>27</v>
      </c>
      <c r="B151" s="34" t="s">
        <v>48</v>
      </c>
      <c r="C151" s="16" t="s">
        <v>58</v>
      </c>
      <c r="D151" s="15"/>
      <c r="E151" s="17" t="s">
        <v>30</v>
      </c>
      <c r="F151" s="18">
        <v>2</v>
      </c>
      <c r="G151" s="18">
        <v>3</v>
      </c>
      <c r="H151" s="15" t="s">
        <v>32</v>
      </c>
      <c r="I151" s="36">
        <v>662</v>
      </c>
      <c r="J151" s="36">
        <f>K151+L151</f>
        <v>641.48</v>
      </c>
      <c r="K151" s="36">
        <v>562.70000000000005</v>
      </c>
      <c r="L151" s="36">
        <v>78.78</v>
      </c>
      <c r="M151" s="36">
        <v>7.28</v>
      </c>
      <c r="N151" s="36">
        <v>13.24</v>
      </c>
      <c r="O151" s="12">
        <v>0</v>
      </c>
    </row>
    <row r="152" spans="1:16" ht="45" customHeight="1" x14ac:dyDescent="0.25">
      <c r="A152" s="32" t="s">
        <v>22</v>
      </c>
      <c r="B152" s="34" t="s">
        <v>26</v>
      </c>
      <c r="C152" s="16" t="s">
        <v>59</v>
      </c>
      <c r="D152" s="15"/>
      <c r="E152" s="17" t="s">
        <v>30</v>
      </c>
      <c r="F152" s="18">
        <v>2</v>
      </c>
      <c r="G152" s="18">
        <v>3</v>
      </c>
      <c r="H152" s="15" t="s">
        <v>32</v>
      </c>
      <c r="I152" s="36">
        <f>J152+M152+N152</f>
        <v>0</v>
      </c>
      <c r="J152" s="36">
        <v>0</v>
      </c>
      <c r="K152" s="36">
        <f>J152/95*95</f>
        <v>0</v>
      </c>
      <c r="L152" s="36">
        <v>0</v>
      </c>
      <c r="M152" s="36">
        <f>J152/85*15</f>
        <v>0</v>
      </c>
      <c r="N152" s="36">
        <v>0</v>
      </c>
      <c r="O152" s="12">
        <v>0</v>
      </c>
    </row>
    <row r="153" spans="1:16" ht="45" customHeight="1" thickBot="1" x14ac:dyDescent="0.3">
      <c r="A153" s="33" t="s">
        <v>27</v>
      </c>
      <c r="B153" s="35" t="s">
        <v>31</v>
      </c>
      <c r="C153" s="20" t="s">
        <v>60</v>
      </c>
      <c r="D153" s="19"/>
      <c r="E153" s="21" t="s">
        <v>30</v>
      </c>
      <c r="F153" s="22">
        <v>2</v>
      </c>
      <c r="G153" s="22">
        <v>3</v>
      </c>
      <c r="H153" s="19" t="s">
        <v>32</v>
      </c>
      <c r="I153" s="37">
        <v>1000</v>
      </c>
      <c r="J153" s="37">
        <f>K153+L153</f>
        <v>939</v>
      </c>
      <c r="K153" s="37">
        <v>850</v>
      </c>
      <c r="L153" s="37">
        <v>89</v>
      </c>
      <c r="M153" s="37">
        <v>17</v>
      </c>
      <c r="N153" s="37">
        <v>44</v>
      </c>
      <c r="O153" s="14">
        <v>0</v>
      </c>
    </row>
    <row r="154" spans="1:16" ht="45" customHeight="1" x14ac:dyDescent="0.25">
      <c r="B154" s="8"/>
      <c r="C154" s="8"/>
      <c r="D154" s="8"/>
      <c r="E154" s="8"/>
      <c r="F154" s="8"/>
      <c r="G154" s="8"/>
      <c r="H154" s="8"/>
      <c r="I154" s="8"/>
      <c r="J154" s="9"/>
      <c r="K154" s="9"/>
      <c r="L154" s="8"/>
      <c r="M154" s="8"/>
      <c r="N154" s="8"/>
      <c r="O154" s="8"/>
    </row>
    <row r="155" spans="1:16" ht="45" customHeight="1" thickBot="1" x14ac:dyDescent="0.3">
      <c r="A155" s="5"/>
      <c r="B155" s="7" t="s">
        <v>44</v>
      </c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</row>
    <row r="156" spans="1:16" ht="45" customHeight="1" x14ac:dyDescent="0.25">
      <c r="A156" s="52" t="s">
        <v>12</v>
      </c>
      <c r="B156" s="54" t="s">
        <v>11</v>
      </c>
      <c r="C156" s="44" t="s">
        <v>0</v>
      </c>
      <c r="D156" s="39" t="s">
        <v>45</v>
      </c>
      <c r="E156" s="44" t="s">
        <v>6</v>
      </c>
      <c r="F156" s="44"/>
      <c r="G156" s="44"/>
      <c r="H156" s="44"/>
      <c r="I156" s="44"/>
      <c r="J156" s="30"/>
      <c r="K156" s="44" t="s">
        <v>9</v>
      </c>
      <c r="L156" s="44"/>
      <c r="M156" s="44"/>
      <c r="N156" s="44"/>
      <c r="O156" s="57" t="s">
        <v>10</v>
      </c>
    </row>
    <row r="157" spans="1:16" ht="45" customHeight="1" x14ac:dyDescent="0.25">
      <c r="A157" s="53"/>
      <c r="B157" s="55"/>
      <c r="C157" s="56"/>
      <c r="D157" s="40"/>
      <c r="E157" s="56" t="s">
        <v>1</v>
      </c>
      <c r="F157" s="56" t="s">
        <v>2</v>
      </c>
      <c r="G157" s="56" t="s">
        <v>3</v>
      </c>
      <c r="H157" s="56" t="s">
        <v>4</v>
      </c>
      <c r="I157" s="56" t="s">
        <v>5</v>
      </c>
      <c r="J157" s="56" t="s">
        <v>20</v>
      </c>
      <c r="K157" s="56" t="s">
        <v>7</v>
      </c>
      <c r="L157" s="56"/>
      <c r="M157" s="56" t="s">
        <v>8</v>
      </c>
      <c r="N157" s="56"/>
      <c r="O157" s="58"/>
    </row>
    <row r="158" spans="1:16" ht="45" customHeight="1" x14ac:dyDescent="0.25">
      <c r="A158" s="53"/>
      <c r="B158" s="55"/>
      <c r="C158" s="56"/>
      <c r="D158" s="41"/>
      <c r="E158" s="56"/>
      <c r="F158" s="56"/>
      <c r="G158" s="56"/>
      <c r="H158" s="56"/>
      <c r="I158" s="56"/>
      <c r="J158" s="56"/>
      <c r="K158" s="31" t="s">
        <v>33</v>
      </c>
      <c r="L158" s="31" t="s">
        <v>34</v>
      </c>
      <c r="M158" s="31" t="s">
        <v>35</v>
      </c>
      <c r="N158" s="31" t="s">
        <v>36</v>
      </c>
      <c r="O158" s="58"/>
    </row>
    <row r="159" spans="1:16" ht="45" customHeight="1" x14ac:dyDescent="0.25">
      <c r="A159" s="32">
        <v>3</v>
      </c>
      <c r="B159" s="34" t="s">
        <v>13</v>
      </c>
      <c r="C159" s="16" t="s">
        <v>49</v>
      </c>
      <c r="D159" s="15"/>
      <c r="E159" s="17" t="s">
        <v>14</v>
      </c>
      <c r="F159" s="18">
        <v>4</v>
      </c>
      <c r="G159" s="18" t="s">
        <v>62</v>
      </c>
      <c r="H159" s="15" t="s">
        <v>15</v>
      </c>
      <c r="I159" s="11">
        <f>K159+M159</f>
        <v>0</v>
      </c>
      <c r="J159" s="11">
        <v>0</v>
      </c>
      <c r="K159" s="11">
        <f>J159</f>
        <v>0</v>
      </c>
      <c r="L159" s="11">
        <v>0</v>
      </c>
      <c r="M159" s="11">
        <f>J159/95*5</f>
        <v>0</v>
      </c>
      <c r="N159" s="11">
        <v>0</v>
      </c>
      <c r="O159" s="12">
        <v>0</v>
      </c>
      <c r="P159" s="3"/>
    </row>
    <row r="160" spans="1:16" ht="45" customHeight="1" x14ac:dyDescent="0.25">
      <c r="A160" s="32" t="s">
        <v>16</v>
      </c>
      <c r="B160" s="34" t="s">
        <v>17</v>
      </c>
      <c r="C160" s="16" t="s">
        <v>50</v>
      </c>
      <c r="D160" s="15"/>
      <c r="E160" s="17" t="s">
        <v>14</v>
      </c>
      <c r="F160" s="18">
        <v>4</v>
      </c>
      <c r="G160" s="18" t="s">
        <v>62</v>
      </c>
      <c r="H160" s="15" t="s">
        <v>15</v>
      </c>
      <c r="I160" s="11">
        <f t="shared" ref="I160:I161" si="71">K160+M160</f>
        <v>0</v>
      </c>
      <c r="J160" s="11">
        <v>0</v>
      </c>
      <c r="K160" s="11">
        <f t="shared" ref="K160:K162" si="72">J160</f>
        <v>0</v>
      </c>
      <c r="L160" s="11">
        <v>0</v>
      </c>
      <c r="M160" s="11">
        <f t="shared" ref="M160:M161" si="73">J160/95*5</f>
        <v>0</v>
      </c>
      <c r="N160" s="11">
        <v>0</v>
      </c>
      <c r="O160" s="12">
        <v>0</v>
      </c>
      <c r="P160" s="3"/>
    </row>
    <row r="161" spans="1:16" ht="45" customHeight="1" x14ac:dyDescent="0.25">
      <c r="A161" s="32" t="s">
        <v>18</v>
      </c>
      <c r="B161" s="34" t="s">
        <v>19</v>
      </c>
      <c r="C161" s="16" t="s">
        <v>51</v>
      </c>
      <c r="D161" s="15"/>
      <c r="E161" s="17" t="s">
        <v>14</v>
      </c>
      <c r="F161" s="18">
        <v>4</v>
      </c>
      <c r="G161" s="18" t="s">
        <v>62</v>
      </c>
      <c r="H161" s="15" t="s">
        <v>15</v>
      </c>
      <c r="I161" s="11">
        <f t="shared" si="71"/>
        <v>0</v>
      </c>
      <c r="J161" s="11">
        <v>0</v>
      </c>
      <c r="K161" s="11">
        <f t="shared" si="72"/>
        <v>0</v>
      </c>
      <c r="L161" s="11">
        <v>0</v>
      </c>
      <c r="M161" s="11">
        <f t="shared" si="73"/>
        <v>0</v>
      </c>
      <c r="N161" s="11">
        <v>0</v>
      </c>
      <c r="O161" s="12">
        <v>0</v>
      </c>
      <c r="P161" s="3"/>
    </row>
    <row r="162" spans="1:16" ht="45" customHeight="1" x14ac:dyDescent="0.25">
      <c r="A162" s="32" t="s">
        <v>18</v>
      </c>
      <c r="B162" s="34" t="s">
        <v>21</v>
      </c>
      <c r="C162" s="16" t="s">
        <v>52</v>
      </c>
      <c r="D162" s="15"/>
      <c r="E162" s="17" t="s">
        <v>14</v>
      </c>
      <c r="F162" s="18">
        <v>4</v>
      </c>
      <c r="G162" s="18" t="s">
        <v>62</v>
      </c>
      <c r="H162" s="15" t="s">
        <v>15</v>
      </c>
      <c r="I162" s="11">
        <f t="shared" ref="I162" si="74">K162+M162</f>
        <v>0</v>
      </c>
      <c r="J162" s="11">
        <v>0</v>
      </c>
      <c r="K162" s="11">
        <f t="shared" si="72"/>
        <v>0</v>
      </c>
      <c r="L162" s="11">
        <v>0</v>
      </c>
      <c r="M162" s="11">
        <f t="shared" ref="M162" si="75">J162/95*5</f>
        <v>0</v>
      </c>
      <c r="N162" s="11">
        <v>0</v>
      </c>
      <c r="O162" s="12">
        <v>0</v>
      </c>
    </row>
    <row r="163" spans="1:16" ht="45" customHeight="1" x14ac:dyDescent="0.25">
      <c r="A163" s="32" t="s">
        <v>22</v>
      </c>
      <c r="B163" s="34" t="s">
        <v>23</v>
      </c>
      <c r="C163" s="16" t="s">
        <v>53</v>
      </c>
      <c r="D163" s="15"/>
      <c r="E163" s="17" t="s">
        <v>24</v>
      </c>
      <c r="F163" s="18">
        <v>6</v>
      </c>
      <c r="G163" s="18" t="s">
        <v>63</v>
      </c>
      <c r="H163" s="15" t="s">
        <v>29</v>
      </c>
      <c r="I163" s="11">
        <f>J163+N163</f>
        <v>0</v>
      </c>
      <c r="J163" s="11">
        <v>0</v>
      </c>
      <c r="K163" s="11">
        <f>J163/40*30</f>
        <v>0</v>
      </c>
      <c r="L163" s="11">
        <f>J163/40*10</f>
        <v>0</v>
      </c>
      <c r="M163" s="11">
        <v>0</v>
      </c>
      <c r="N163" s="11">
        <f>J163/40*60</f>
        <v>0</v>
      </c>
      <c r="O163" s="12">
        <v>0</v>
      </c>
    </row>
    <row r="164" spans="1:16" ht="45" customHeight="1" x14ac:dyDescent="0.25">
      <c r="A164" s="32" t="s">
        <v>22</v>
      </c>
      <c r="B164" s="34" t="s">
        <v>23</v>
      </c>
      <c r="C164" s="16" t="s">
        <v>54</v>
      </c>
      <c r="D164" s="15"/>
      <c r="E164" s="17" t="s">
        <v>24</v>
      </c>
      <c r="F164" s="18">
        <v>6</v>
      </c>
      <c r="G164" s="18" t="s">
        <v>63</v>
      </c>
      <c r="H164" s="15" t="s">
        <v>29</v>
      </c>
      <c r="I164" s="11">
        <f>K164+L164+N164</f>
        <v>0</v>
      </c>
      <c r="J164" s="11">
        <v>0</v>
      </c>
      <c r="K164" s="11">
        <f t="shared" ref="K164" si="76">J164/40*30</f>
        <v>0</v>
      </c>
      <c r="L164" s="11">
        <f t="shared" ref="L164" si="77">J164/40*10</f>
        <v>0</v>
      </c>
      <c r="M164" s="11">
        <v>0</v>
      </c>
      <c r="N164" s="11">
        <f t="shared" ref="N164" si="78">J164/40*60</f>
        <v>0</v>
      </c>
      <c r="O164" s="12">
        <v>0</v>
      </c>
    </row>
    <row r="165" spans="1:16" ht="45" customHeight="1" x14ac:dyDescent="0.25">
      <c r="A165" s="32" t="s">
        <v>22</v>
      </c>
      <c r="B165" s="34" t="s">
        <v>26</v>
      </c>
      <c r="C165" s="16" t="s">
        <v>55</v>
      </c>
      <c r="D165" s="15"/>
      <c r="E165" s="17" t="s">
        <v>24</v>
      </c>
      <c r="F165" s="18">
        <v>6</v>
      </c>
      <c r="G165" s="18" t="s">
        <v>63</v>
      </c>
      <c r="H165" s="15" t="s">
        <v>29</v>
      </c>
      <c r="I165" s="11">
        <f>K165+L165+N165</f>
        <v>0</v>
      </c>
      <c r="J165" s="11">
        <v>0</v>
      </c>
      <c r="K165" s="11">
        <f>J165/45*34</f>
        <v>0</v>
      </c>
      <c r="L165" s="11">
        <f>J165/45*11</f>
        <v>0</v>
      </c>
      <c r="M165" s="11">
        <v>0</v>
      </c>
      <c r="N165" s="11">
        <f>J165/45*55</f>
        <v>0</v>
      </c>
      <c r="O165" s="12">
        <v>0</v>
      </c>
    </row>
    <row r="166" spans="1:16" ht="45" customHeight="1" x14ac:dyDescent="0.25">
      <c r="A166" s="32" t="s">
        <v>22</v>
      </c>
      <c r="B166" s="34" t="s">
        <v>23</v>
      </c>
      <c r="C166" s="16" t="s">
        <v>57</v>
      </c>
      <c r="D166" s="15"/>
      <c r="E166" s="17" t="s">
        <v>24</v>
      </c>
      <c r="F166" s="18">
        <v>6</v>
      </c>
      <c r="G166" s="18" t="s">
        <v>63</v>
      </c>
      <c r="H166" s="15" t="s">
        <v>29</v>
      </c>
      <c r="I166" s="11">
        <f>K166+L166+N166</f>
        <v>0</v>
      </c>
      <c r="J166" s="11">
        <v>0</v>
      </c>
      <c r="K166" s="11">
        <f>J166/85*64</f>
        <v>0</v>
      </c>
      <c r="L166" s="11">
        <f>J166/85*21</f>
        <v>0</v>
      </c>
      <c r="M166" s="11">
        <v>0</v>
      </c>
      <c r="N166" s="11">
        <f>J166/85*15</f>
        <v>0</v>
      </c>
      <c r="O166" s="12">
        <v>0</v>
      </c>
    </row>
    <row r="167" spans="1:16" ht="45" customHeight="1" x14ac:dyDescent="0.25">
      <c r="A167" s="32" t="s">
        <v>27</v>
      </c>
      <c r="B167" s="34" t="s">
        <v>28</v>
      </c>
      <c r="C167" s="16" t="s">
        <v>56</v>
      </c>
      <c r="D167" s="15"/>
      <c r="E167" s="17" t="s">
        <v>24</v>
      </c>
      <c r="F167" s="18">
        <v>6</v>
      </c>
      <c r="G167" s="18" t="s">
        <v>63</v>
      </c>
      <c r="H167" s="15" t="s">
        <v>25</v>
      </c>
      <c r="I167" s="11">
        <f>K167+L167+N167</f>
        <v>0</v>
      </c>
      <c r="J167" s="11">
        <v>0</v>
      </c>
      <c r="K167" s="11">
        <f>J167/80*60</f>
        <v>0</v>
      </c>
      <c r="L167" s="11">
        <f>J167/80*20</f>
        <v>0</v>
      </c>
      <c r="M167" s="11">
        <v>0</v>
      </c>
      <c r="N167" s="11">
        <f>J167/80*20</f>
        <v>0</v>
      </c>
      <c r="O167" s="12">
        <v>0</v>
      </c>
    </row>
    <row r="168" spans="1:16" ht="45" customHeight="1" x14ac:dyDescent="0.25">
      <c r="A168" s="32" t="s">
        <v>27</v>
      </c>
      <c r="B168" s="34" t="s">
        <v>48</v>
      </c>
      <c r="C168" s="16" t="s">
        <v>58</v>
      </c>
      <c r="D168" s="15"/>
      <c r="E168" s="17" t="s">
        <v>30</v>
      </c>
      <c r="F168" s="18">
        <v>2</v>
      </c>
      <c r="G168" s="18">
        <v>3</v>
      </c>
      <c r="H168" s="15" t="s">
        <v>32</v>
      </c>
      <c r="I168" s="36">
        <f>J168+M168+N168</f>
        <v>0</v>
      </c>
      <c r="J168" s="36">
        <v>0</v>
      </c>
      <c r="K168" s="36">
        <f>J168/95*85</f>
        <v>0</v>
      </c>
      <c r="L168" s="36">
        <f>J168/95*10</f>
        <v>0</v>
      </c>
      <c r="M168" s="36">
        <f t="shared" ref="M168" si="79">J168/95*5</f>
        <v>0</v>
      </c>
      <c r="N168" s="36">
        <v>0</v>
      </c>
      <c r="O168" s="12">
        <v>0</v>
      </c>
    </row>
    <row r="169" spans="1:16" ht="45" customHeight="1" x14ac:dyDescent="0.25">
      <c r="A169" s="32" t="s">
        <v>22</v>
      </c>
      <c r="B169" s="34" t="s">
        <v>26</v>
      </c>
      <c r="C169" s="16" t="s">
        <v>59</v>
      </c>
      <c r="D169" s="15"/>
      <c r="E169" s="17" t="s">
        <v>30</v>
      </c>
      <c r="F169" s="18">
        <v>2</v>
      </c>
      <c r="G169" s="18">
        <v>3</v>
      </c>
      <c r="H169" s="15" t="s">
        <v>32</v>
      </c>
      <c r="I169" s="36">
        <f>J169+M169+N169</f>
        <v>0</v>
      </c>
      <c r="J169" s="36">
        <v>0</v>
      </c>
      <c r="K169" s="36">
        <f>J169/95*95</f>
        <v>0</v>
      </c>
      <c r="L169" s="36">
        <v>0</v>
      </c>
      <c r="M169" s="36">
        <f>J169/85*15</f>
        <v>0</v>
      </c>
      <c r="N169" s="36">
        <v>0</v>
      </c>
      <c r="O169" s="12">
        <v>0</v>
      </c>
    </row>
    <row r="170" spans="1:16" ht="45" customHeight="1" thickBot="1" x14ac:dyDescent="0.3">
      <c r="A170" s="33" t="s">
        <v>27</v>
      </c>
      <c r="B170" s="35" t="s">
        <v>31</v>
      </c>
      <c r="C170" s="20" t="s">
        <v>60</v>
      </c>
      <c r="D170" s="19"/>
      <c r="E170" s="21" t="s">
        <v>30</v>
      </c>
      <c r="F170" s="22">
        <v>2</v>
      </c>
      <c r="G170" s="22">
        <v>3</v>
      </c>
      <c r="H170" s="19" t="s">
        <v>32</v>
      </c>
      <c r="I170" s="37">
        <v>500</v>
      </c>
      <c r="J170" s="37">
        <f>K170+L170</f>
        <v>469.5</v>
      </c>
      <c r="K170" s="37">
        <v>425</v>
      </c>
      <c r="L170" s="37">
        <v>44.5</v>
      </c>
      <c r="M170" s="37">
        <v>8.5</v>
      </c>
      <c r="N170" s="37">
        <v>22</v>
      </c>
      <c r="O170" s="14">
        <v>0</v>
      </c>
    </row>
    <row r="171" spans="1:16" ht="45" customHeight="1" x14ac:dyDescent="0.25"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</row>
    <row r="172" spans="1:16" ht="45" customHeight="1" x14ac:dyDescent="0.25"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</row>
    <row r="173" spans="1:16" ht="45" customHeight="1" x14ac:dyDescent="0.25"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</row>
    <row r="174" spans="1:16" ht="45" customHeight="1" x14ac:dyDescent="0.25"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</row>
    <row r="175" spans="1:16" ht="45" customHeight="1" x14ac:dyDescent="0.25"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</row>
    <row r="176" spans="1:16" ht="45" customHeight="1" x14ac:dyDescent="0.25"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</row>
    <row r="177" spans="2:15" ht="45" customHeight="1" x14ac:dyDescent="0.25"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</row>
    <row r="178" spans="2:15" ht="45" customHeight="1" x14ac:dyDescent="0.25"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</row>
    <row r="179" spans="2:15" ht="45" customHeight="1" x14ac:dyDescent="0.25"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</row>
    <row r="180" spans="2:15" ht="45" customHeight="1" x14ac:dyDescent="0.25"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</row>
    <row r="181" spans="2:15" ht="45" customHeight="1" x14ac:dyDescent="0.25"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</row>
    <row r="182" spans="2:15" ht="45" customHeight="1" x14ac:dyDescent="0.25"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</row>
    <row r="183" spans="2:15" ht="45" customHeight="1" x14ac:dyDescent="0.25"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</row>
    <row r="184" spans="2:15" ht="45" customHeight="1" x14ac:dyDescent="0.25"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</row>
    <row r="185" spans="2:15" ht="45" customHeight="1" x14ac:dyDescent="0.25"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</row>
    <row r="186" spans="2:15" ht="45" customHeight="1" x14ac:dyDescent="0.25"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</row>
    <row r="187" spans="2:15" ht="45" customHeight="1" x14ac:dyDescent="0.25"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</row>
    <row r="188" spans="2:15" ht="45" customHeight="1" x14ac:dyDescent="0.25"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</row>
    <row r="189" spans="2:15" ht="45" customHeight="1" x14ac:dyDescent="0.25"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</row>
    <row r="190" spans="2:15" ht="45" customHeight="1" x14ac:dyDescent="0.25"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</row>
    <row r="191" spans="2:15" ht="45" customHeight="1" x14ac:dyDescent="0.25"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</row>
    <row r="192" spans="2:15" ht="45" customHeight="1" x14ac:dyDescent="0.25"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</row>
    <row r="193" spans="2:15" ht="45" customHeight="1" x14ac:dyDescent="0.25"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</row>
    <row r="194" spans="2:15" ht="45" customHeight="1" x14ac:dyDescent="0.25"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</row>
    <row r="195" spans="2:15" ht="45" customHeight="1" x14ac:dyDescent="0.25"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</row>
    <row r="196" spans="2:15" ht="45" customHeight="1" x14ac:dyDescent="0.25"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</row>
  </sheetData>
  <mergeCells count="151">
    <mergeCell ref="A20:A22"/>
    <mergeCell ref="B20:B22"/>
    <mergeCell ref="C20:C22"/>
    <mergeCell ref="D20:D22"/>
    <mergeCell ref="E20:I20"/>
    <mergeCell ref="K20:N20"/>
    <mergeCell ref="O20:O22"/>
    <mergeCell ref="E21:E22"/>
    <mergeCell ref="F21:F22"/>
    <mergeCell ref="G21:G22"/>
    <mergeCell ref="H21:H22"/>
    <mergeCell ref="I21:I22"/>
    <mergeCell ref="J21:J22"/>
    <mergeCell ref="K21:L21"/>
    <mergeCell ref="M21:N21"/>
    <mergeCell ref="B156:B158"/>
    <mergeCell ref="C156:C158"/>
    <mergeCell ref="E156:I156"/>
    <mergeCell ref="K156:N156"/>
    <mergeCell ref="B2:K2"/>
    <mergeCell ref="A139:A141"/>
    <mergeCell ref="B139:B141"/>
    <mergeCell ref="C139:C141"/>
    <mergeCell ref="E139:I139"/>
    <mergeCell ref="K139:N139"/>
    <mergeCell ref="A156:A158"/>
    <mergeCell ref="A122:A124"/>
    <mergeCell ref="B122:B124"/>
    <mergeCell ref="C122:C124"/>
    <mergeCell ref="A105:A107"/>
    <mergeCell ref="B105:B107"/>
    <mergeCell ref="C105:C107"/>
    <mergeCell ref="A88:A90"/>
    <mergeCell ref="B88:B90"/>
    <mergeCell ref="C88:C90"/>
    <mergeCell ref="E88:I88"/>
    <mergeCell ref="K88:N88"/>
    <mergeCell ref="A71:A73"/>
    <mergeCell ref="B71:B73"/>
    <mergeCell ref="O156:O158"/>
    <mergeCell ref="E157:E158"/>
    <mergeCell ref="F157:F158"/>
    <mergeCell ref="G157:G158"/>
    <mergeCell ref="H157:H158"/>
    <mergeCell ref="O139:O141"/>
    <mergeCell ref="E140:E141"/>
    <mergeCell ref="F140:F141"/>
    <mergeCell ref="G140:G141"/>
    <mergeCell ref="H140:H141"/>
    <mergeCell ref="I140:I141"/>
    <mergeCell ref="J140:J141"/>
    <mergeCell ref="K140:L140"/>
    <mergeCell ref="M140:N140"/>
    <mergeCell ref="I157:I158"/>
    <mergeCell ref="J157:J158"/>
    <mergeCell ref="K157:L157"/>
    <mergeCell ref="M157:N157"/>
    <mergeCell ref="O122:O124"/>
    <mergeCell ref="E123:E124"/>
    <mergeCell ref="F123:F124"/>
    <mergeCell ref="G123:G124"/>
    <mergeCell ref="H123:H124"/>
    <mergeCell ref="I123:I124"/>
    <mergeCell ref="J123:J124"/>
    <mergeCell ref="K123:L123"/>
    <mergeCell ref="M123:N123"/>
    <mergeCell ref="E122:I122"/>
    <mergeCell ref="K122:N122"/>
    <mergeCell ref="O105:O107"/>
    <mergeCell ref="E106:E107"/>
    <mergeCell ref="F106:F107"/>
    <mergeCell ref="G106:G107"/>
    <mergeCell ref="H106:H107"/>
    <mergeCell ref="I106:I107"/>
    <mergeCell ref="J106:J107"/>
    <mergeCell ref="K106:L106"/>
    <mergeCell ref="M106:N106"/>
    <mergeCell ref="E105:I105"/>
    <mergeCell ref="K105:N105"/>
    <mergeCell ref="C71:C73"/>
    <mergeCell ref="E71:I71"/>
    <mergeCell ref="K71:N71"/>
    <mergeCell ref="O88:O90"/>
    <mergeCell ref="E89:E90"/>
    <mergeCell ref="F89:F90"/>
    <mergeCell ref="G89:G90"/>
    <mergeCell ref="H89:H90"/>
    <mergeCell ref="O71:O73"/>
    <mergeCell ref="E72:E73"/>
    <mergeCell ref="F72:F73"/>
    <mergeCell ref="G72:G73"/>
    <mergeCell ref="H72:H73"/>
    <mergeCell ref="I72:I73"/>
    <mergeCell ref="J72:J73"/>
    <mergeCell ref="K72:L72"/>
    <mergeCell ref="M72:N72"/>
    <mergeCell ref="I89:I90"/>
    <mergeCell ref="J89:J90"/>
    <mergeCell ref="K89:L89"/>
    <mergeCell ref="M89:N89"/>
    <mergeCell ref="O54:O56"/>
    <mergeCell ref="E55:E56"/>
    <mergeCell ref="F55:F56"/>
    <mergeCell ref="G55:G56"/>
    <mergeCell ref="H55:H56"/>
    <mergeCell ref="I55:I56"/>
    <mergeCell ref="J55:J56"/>
    <mergeCell ref="K55:L55"/>
    <mergeCell ref="M55:N55"/>
    <mergeCell ref="A54:A56"/>
    <mergeCell ref="B54:B56"/>
    <mergeCell ref="C54:C56"/>
    <mergeCell ref="E54:I54"/>
    <mergeCell ref="K54:N54"/>
    <mergeCell ref="H4:H5"/>
    <mergeCell ref="I4:I5"/>
    <mergeCell ref="O3:O5"/>
    <mergeCell ref="A3:A5"/>
    <mergeCell ref="J4:J5"/>
    <mergeCell ref="E3:I3"/>
    <mergeCell ref="K4:L4"/>
    <mergeCell ref="M4:N4"/>
    <mergeCell ref="K3:N3"/>
    <mergeCell ref="B3:B5"/>
    <mergeCell ref="C3:C5"/>
    <mergeCell ref="E4:E5"/>
    <mergeCell ref="F4:F5"/>
    <mergeCell ref="G4:G5"/>
    <mergeCell ref="A37:A39"/>
    <mergeCell ref="B37:B39"/>
    <mergeCell ref="C37:C39"/>
    <mergeCell ref="E37:I37"/>
    <mergeCell ref="K37:N37"/>
    <mergeCell ref="E38:E39"/>
    <mergeCell ref="F38:F39"/>
    <mergeCell ref="G38:G39"/>
    <mergeCell ref="H38:H39"/>
    <mergeCell ref="I38:I39"/>
    <mergeCell ref="J38:J39"/>
    <mergeCell ref="O37:O39"/>
    <mergeCell ref="K38:L38"/>
    <mergeCell ref="M38:N38"/>
    <mergeCell ref="D3:D5"/>
    <mergeCell ref="D37:D39"/>
    <mergeCell ref="D54:D56"/>
    <mergeCell ref="D71:D73"/>
    <mergeCell ref="D88:D90"/>
    <mergeCell ref="D105:D107"/>
    <mergeCell ref="D122:D124"/>
    <mergeCell ref="D139:D141"/>
    <mergeCell ref="D156:D158"/>
  </mergeCells>
  <pageMargins left="0.70866141732283472" right="0.70866141732283472" top="0.78740157480314965" bottom="0.78740157480314965" header="0.31496062992125984" footer="0.31496062992125984"/>
  <pageSetup paperSize="9" scale="60" fitToWidth="0" orientation="landscape" r:id="rId1"/>
  <rowBreaks count="9" manualBreakCount="9">
    <brk id="17" max="16383" man="1"/>
    <brk id="34" max="16383" man="1"/>
    <brk id="51" max="16383" man="1"/>
    <brk id="68" max="16383" man="1"/>
    <brk id="85" max="16383" man="1"/>
    <brk id="102" max="16383" man="1"/>
    <brk id="119" max="16383" man="1"/>
    <brk id="136" max="16383" man="1"/>
    <brk id="1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</dc:creator>
  <cp:lastModifiedBy>Iva</cp:lastModifiedBy>
  <cp:lastPrinted>2017-03-17T14:41:07Z</cp:lastPrinted>
  <dcterms:created xsi:type="dcterms:W3CDTF">2016-03-27T13:10:41Z</dcterms:created>
  <dcterms:modified xsi:type="dcterms:W3CDTF">2017-07-06T05:04:57Z</dcterms:modified>
</cp:coreProperties>
</file>