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kanakrad\Documents\Public\Zakaznici_20190101\Statutarni_mesto_Prostejov\ESCO\FVE\2020\"/>
    </mc:Choice>
  </mc:AlternateContent>
  <xr:revisionPtr revIDLastSave="0" documentId="13_ncr:1_{C93831E1-DFEF-4C31-95D9-4EC345662572}" xr6:coauthVersionLast="44" xr6:coauthVersionMax="44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0" i="1" l="1"/>
  <c r="K30" i="1"/>
  <c r="I30" i="1"/>
  <c r="L28" i="1"/>
  <c r="K28" i="1"/>
  <c r="F19" i="1"/>
  <c r="F18" i="1" l="1"/>
  <c r="H18" i="1"/>
  <c r="H8" i="1"/>
  <c r="H10" i="1"/>
  <c r="H16" i="1"/>
  <c r="H15" i="1"/>
  <c r="H14" i="1"/>
  <c r="H13" i="1"/>
  <c r="H12" i="1"/>
  <c r="H11" i="1"/>
  <c r="H9" i="1"/>
  <c r="H7" i="1"/>
  <c r="H6" i="1"/>
  <c r="G17" i="1"/>
  <c r="H17" i="1" s="1"/>
  <c r="M14" i="1"/>
  <c r="M10" i="1"/>
  <c r="K18" i="1"/>
  <c r="L16" i="1"/>
  <c r="L15" i="1"/>
  <c r="L14" i="1"/>
  <c r="L13" i="1"/>
  <c r="L12" i="1"/>
  <c r="L11" i="1"/>
  <c r="L10" i="1"/>
  <c r="L9" i="1"/>
  <c r="L8" i="1"/>
  <c r="L7" i="1"/>
  <c r="L6" i="1"/>
  <c r="J16" i="1"/>
  <c r="M16" i="1" s="1"/>
  <c r="J15" i="1"/>
  <c r="M15" i="1" s="1"/>
  <c r="J14" i="1"/>
  <c r="J13" i="1"/>
  <c r="M13" i="1" s="1"/>
  <c r="J12" i="1"/>
  <c r="M12" i="1" s="1"/>
  <c r="J11" i="1"/>
  <c r="M11" i="1" s="1"/>
  <c r="J10" i="1"/>
  <c r="J9" i="1"/>
  <c r="M9" i="1" s="1"/>
  <c r="J8" i="1"/>
  <c r="M8" i="1" s="1"/>
  <c r="J7" i="1"/>
  <c r="M7" i="1" s="1"/>
  <c r="J6" i="1"/>
  <c r="M6" i="1" s="1"/>
  <c r="I16" i="1"/>
  <c r="I15" i="1"/>
  <c r="I14" i="1"/>
  <c r="I13" i="1"/>
  <c r="I12" i="1"/>
  <c r="I11" i="1"/>
  <c r="I10" i="1"/>
  <c r="I9" i="1"/>
  <c r="I8" i="1"/>
  <c r="I7" i="1"/>
  <c r="I6" i="1"/>
  <c r="D18" i="1"/>
  <c r="C18" i="1"/>
  <c r="B18" i="1"/>
  <c r="E18" i="1"/>
  <c r="J17" i="1"/>
  <c r="I17" i="1"/>
  <c r="J18" i="1" l="1"/>
  <c r="G18" i="1"/>
  <c r="M17" i="1"/>
  <c r="M18" i="1" s="1"/>
  <c r="M23" i="1" s="1"/>
</calcChain>
</file>

<file path=xl/sharedStrings.xml><?xml version="1.0" encoding="utf-8"?>
<sst xmlns="http://schemas.openxmlformats.org/spreadsheetml/2006/main" count="29" uniqueCount="26">
  <si>
    <t>FVE Sportcentrum</t>
  </si>
  <si>
    <t>Období</t>
  </si>
  <si>
    <t>Spotřeba</t>
  </si>
  <si>
    <t>Dodávka</t>
  </si>
  <si>
    <t>Fa Kč</t>
  </si>
  <si>
    <t>Výroba střídač</t>
  </si>
  <si>
    <t>Výroba elměr</t>
  </si>
  <si>
    <t>Spotřebováno z výroby</t>
  </si>
  <si>
    <t>Průměrná cena</t>
  </si>
  <si>
    <t>Fa přebytky</t>
  </si>
  <si>
    <t>Průměrná cena přebytky</t>
  </si>
  <si>
    <t>Celkem</t>
  </si>
  <si>
    <t>Úspora na spotřebě Kč</t>
  </si>
  <si>
    <t>Celková úspora Kč</t>
  </si>
  <si>
    <t>Pinst 29,16kWp</t>
  </si>
  <si>
    <t>Přehled za rok 2020</t>
  </si>
  <si>
    <t>Celková cena</t>
  </si>
  <si>
    <t>Návratnost - roků</t>
  </si>
  <si>
    <t>Předpokládané hodnoty</t>
  </si>
  <si>
    <t>Celková spotřeba</t>
  </si>
  <si>
    <t>Výroba z 1kWp</t>
  </si>
  <si>
    <t xml:space="preserve">Celková výroba </t>
  </si>
  <si>
    <t>EUR</t>
  </si>
  <si>
    <t>Kč</t>
  </si>
  <si>
    <t>Celková úspora</t>
  </si>
  <si>
    <t>Upraveno 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</si>
</sst>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7"/>
      <color rgb="FF666666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3F6"/>
        <bgColor indexed="64"/>
      </patternFill>
    </fill>
    <fill>
      <patternFill patternType="solid">
        <fgColor rgb="FFF0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 style="medium">
        <color rgb="FFCBCED5"/>
      </right>
      <top/>
      <bottom style="medium">
        <color rgb="FFCBCED5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2" fontId="0" fillId="0" borderId="0" xfId="0" applyNumberFormat="1"/>
    <xf numFmtId="1" fontId="0" fillId="0" borderId="0" xfId="0" applyNumberFormat="1"/>
    <xf numFmtId="0" fontId="0" fillId="5" borderId="0" xfId="0" applyFill="1"/>
    <xf numFmtId="1" fontId="3" fillId="5" borderId="0" xfId="0" applyNumberFormat="1" applyFont="1" applyFill="1"/>
    <xf numFmtId="1" fontId="4" fillId="5" borderId="0" xfId="0" applyNumberFormat="1" applyFont="1" applyFill="1"/>
    <xf numFmtId="17" fontId="1" fillId="0" borderId="0" xfId="0" applyNumberFormat="1" applyFont="1"/>
    <xf numFmtId="0" fontId="1" fillId="0" borderId="0" xfId="0" applyFont="1"/>
    <xf numFmtId="0" fontId="5" fillId="0" borderId="0" xfId="0" applyFont="1"/>
    <xf numFmtId="0" fontId="4" fillId="5" borderId="0" xfId="0" applyFont="1" applyFill="1"/>
    <xf numFmtId="2" fontId="4" fillId="5" borderId="0" xfId="0" applyNumberFormat="1" applyFont="1" applyFill="1"/>
    <xf numFmtId="0" fontId="1" fillId="5" borderId="0" xfId="0" applyFont="1" applyFill="1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"/>
  <sheetViews>
    <sheetView tabSelected="1" workbookViewId="0">
      <selection activeCell="K32" sqref="K32"/>
    </sheetView>
  </sheetViews>
  <sheetFormatPr defaultRowHeight="14.4" x14ac:dyDescent="0.3"/>
  <cols>
    <col min="1" max="1" width="22.109375" bestFit="1" customWidth="1"/>
    <col min="5" max="5" width="13.33203125" bestFit="1" customWidth="1"/>
    <col min="6" max="6" width="12.77734375" bestFit="1" customWidth="1"/>
    <col min="7" max="7" width="21" bestFit="1" customWidth="1"/>
    <col min="8" max="8" width="21" customWidth="1"/>
    <col min="9" max="9" width="14" bestFit="1" customWidth="1"/>
    <col min="10" max="10" width="20.44140625" bestFit="1" customWidth="1"/>
    <col min="11" max="11" width="11" bestFit="1" customWidth="1"/>
    <col min="12" max="12" width="22.33203125" bestFit="1" customWidth="1"/>
    <col min="13" max="13" width="16.5546875" bestFit="1" customWidth="1"/>
  </cols>
  <sheetData>
    <row r="1" spans="1:16" ht="15.6" x14ac:dyDescent="0.3">
      <c r="A1" s="12" t="s">
        <v>0</v>
      </c>
    </row>
    <row r="2" spans="1:16" x14ac:dyDescent="0.3">
      <c r="A2" t="s">
        <v>14</v>
      </c>
    </row>
    <row r="3" spans="1:16" x14ac:dyDescent="0.3">
      <c r="A3" t="s">
        <v>15</v>
      </c>
    </row>
    <row r="5" spans="1:16" x14ac:dyDescent="0.3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19</v>
      </c>
      <c r="I5" s="4" t="s">
        <v>8</v>
      </c>
      <c r="J5" s="4" t="s">
        <v>12</v>
      </c>
      <c r="K5" s="4" t="s">
        <v>9</v>
      </c>
      <c r="L5" s="4" t="s">
        <v>10</v>
      </c>
      <c r="M5" s="4" t="s">
        <v>13</v>
      </c>
      <c r="N5" s="4"/>
      <c r="O5" s="4"/>
      <c r="P5" s="4"/>
    </row>
    <row r="6" spans="1:16" ht="15" thickBot="1" x14ac:dyDescent="0.35">
      <c r="A6" s="10">
        <v>43831</v>
      </c>
      <c r="B6">
        <v>15712</v>
      </c>
      <c r="C6">
        <v>4</v>
      </c>
      <c r="D6">
        <v>60764</v>
      </c>
      <c r="E6" s="1">
        <v>900.83</v>
      </c>
      <c r="F6">
        <v>900</v>
      </c>
      <c r="G6">
        <v>896</v>
      </c>
      <c r="H6">
        <f t="shared" ref="H6:H17" si="0">B6+G6</f>
        <v>16608</v>
      </c>
      <c r="I6" s="5">
        <f t="shared" ref="I6:I16" si="1">D6/B6</f>
        <v>3.8673625254582484</v>
      </c>
      <c r="J6" s="5">
        <f t="shared" ref="J6:J16" si="2">G6*I6</f>
        <v>3465.1568228105907</v>
      </c>
      <c r="K6" s="7">
        <v>2</v>
      </c>
      <c r="L6" s="5">
        <f t="shared" ref="L6:L16" si="3">K6/C6</f>
        <v>0.5</v>
      </c>
      <c r="M6" s="5">
        <f t="shared" ref="M6:M16" si="4">J6+K6</f>
        <v>3467.1568228105907</v>
      </c>
    </row>
    <row r="7" spans="1:16" ht="15" thickBot="1" x14ac:dyDescent="0.35">
      <c r="A7" s="10">
        <v>43862</v>
      </c>
      <c r="B7">
        <v>13739</v>
      </c>
      <c r="C7">
        <v>27</v>
      </c>
      <c r="D7">
        <v>54935</v>
      </c>
      <c r="E7" s="2">
        <v>1849.84</v>
      </c>
      <c r="F7">
        <v>1849</v>
      </c>
      <c r="G7">
        <v>1822</v>
      </c>
      <c r="H7">
        <f t="shared" si="0"/>
        <v>15561</v>
      </c>
      <c r="I7" s="5">
        <f t="shared" si="1"/>
        <v>3.9984715044763082</v>
      </c>
      <c r="J7" s="5">
        <f t="shared" si="2"/>
        <v>7285.2150811558331</v>
      </c>
      <c r="K7" s="7">
        <v>10</v>
      </c>
      <c r="L7" s="5">
        <f t="shared" si="3"/>
        <v>0.37037037037037035</v>
      </c>
      <c r="M7" s="5">
        <f t="shared" si="4"/>
        <v>7295.2150811558331</v>
      </c>
    </row>
    <row r="8" spans="1:16" ht="15" thickBot="1" x14ac:dyDescent="0.35">
      <c r="A8" s="10">
        <v>43891</v>
      </c>
      <c r="B8">
        <v>9312</v>
      </c>
      <c r="C8">
        <v>470</v>
      </c>
      <c r="D8">
        <v>41856</v>
      </c>
      <c r="E8" s="1">
        <v>3444.86</v>
      </c>
      <c r="F8" s="7">
        <v>3445</v>
      </c>
      <c r="G8" s="7">
        <v>2975</v>
      </c>
      <c r="H8" s="7">
        <f t="shared" si="0"/>
        <v>12287</v>
      </c>
      <c r="I8" s="5">
        <f t="shared" si="1"/>
        <v>4.4948453608247423</v>
      </c>
      <c r="J8" s="5">
        <f t="shared" si="2"/>
        <v>13372.164948453608</v>
      </c>
      <c r="K8" s="7">
        <v>100</v>
      </c>
      <c r="L8" s="5">
        <f t="shared" si="3"/>
        <v>0.21276595744680851</v>
      </c>
      <c r="M8" s="5">
        <f t="shared" si="4"/>
        <v>13472.164948453608</v>
      </c>
    </row>
    <row r="9" spans="1:16" ht="15" thickBot="1" x14ac:dyDescent="0.35">
      <c r="A9" s="10">
        <v>43922</v>
      </c>
      <c r="B9">
        <v>5319</v>
      </c>
      <c r="C9">
        <v>1057</v>
      </c>
      <c r="D9">
        <v>30059</v>
      </c>
      <c r="E9" s="2">
        <v>4985.43</v>
      </c>
      <c r="F9">
        <v>4985</v>
      </c>
      <c r="G9">
        <v>3928</v>
      </c>
      <c r="H9">
        <f t="shared" si="0"/>
        <v>9247</v>
      </c>
      <c r="I9" s="5">
        <f t="shared" si="1"/>
        <v>5.6512502350065805</v>
      </c>
      <c r="J9" s="5">
        <f t="shared" si="2"/>
        <v>22198.110923105847</v>
      </c>
      <c r="K9" s="7">
        <v>144.34</v>
      </c>
      <c r="L9" s="5">
        <f t="shared" si="3"/>
        <v>0.13655629139072847</v>
      </c>
      <c r="M9" s="5">
        <f t="shared" si="4"/>
        <v>22342.450923105847</v>
      </c>
    </row>
    <row r="10" spans="1:16" ht="15" thickBot="1" x14ac:dyDescent="0.35">
      <c r="A10" s="10">
        <v>43952</v>
      </c>
      <c r="B10">
        <v>6152</v>
      </c>
      <c r="C10">
        <v>955</v>
      </c>
      <c r="D10">
        <v>32517</v>
      </c>
      <c r="E10" s="1">
        <v>4459.88</v>
      </c>
      <c r="F10">
        <v>4460</v>
      </c>
      <c r="G10">
        <v>3505</v>
      </c>
      <c r="H10">
        <f t="shared" si="0"/>
        <v>9657</v>
      </c>
      <c r="I10" s="5">
        <f t="shared" si="1"/>
        <v>5.285598179453836</v>
      </c>
      <c r="J10" s="5">
        <f t="shared" si="2"/>
        <v>18526.021618985695</v>
      </c>
      <c r="K10" s="7">
        <v>140</v>
      </c>
      <c r="L10" s="5">
        <f t="shared" si="3"/>
        <v>0.14659685863874344</v>
      </c>
      <c r="M10" s="5">
        <f t="shared" si="4"/>
        <v>18666.021618985695</v>
      </c>
    </row>
    <row r="11" spans="1:16" ht="15" thickBot="1" x14ac:dyDescent="0.35">
      <c r="A11" s="10">
        <v>43983</v>
      </c>
      <c r="B11">
        <v>7215</v>
      </c>
      <c r="C11">
        <v>660</v>
      </c>
      <c r="D11">
        <v>35664</v>
      </c>
      <c r="E11" s="2">
        <v>3921.18</v>
      </c>
      <c r="F11">
        <v>3921</v>
      </c>
      <c r="G11">
        <v>3261</v>
      </c>
      <c r="H11">
        <f t="shared" si="0"/>
        <v>10476</v>
      </c>
      <c r="I11" s="5">
        <f t="shared" si="1"/>
        <v>4.9430353430353433</v>
      </c>
      <c r="J11" s="5">
        <f t="shared" si="2"/>
        <v>16119.238253638254</v>
      </c>
      <c r="K11" s="7">
        <v>130</v>
      </c>
      <c r="L11" s="5">
        <f t="shared" si="3"/>
        <v>0.19696969696969696</v>
      </c>
      <c r="M11" s="5">
        <f t="shared" si="4"/>
        <v>16249.238253638254</v>
      </c>
    </row>
    <row r="12" spans="1:16" ht="15" thickBot="1" x14ac:dyDescent="0.35">
      <c r="A12" s="10">
        <v>44013</v>
      </c>
      <c r="B12">
        <v>6231</v>
      </c>
      <c r="C12">
        <v>920</v>
      </c>
      <c r="D12">
        <v>32754</v>
      </c>
      <c r="E12" s="1">
        <v>4732.71</v>
      </c>
      <c r="F12">
        <v>4733</v>
      </c>
      <c r="G12">
        <v>3813</v>
      </c>
      <c r="H12">
        <f t="shared" si="0"/>
        <v>10044</v>
      </c>
      <c r="I12" s="5">
        <f t="shared" si="1"/>
        <v>5.2566201251805484</v>
      </c>
      <c r="J12" s="5">
        <f t="shared" si="2"/>
        <v>20043.492537313432</v>
      </c>
      <c r="K12" s="7">
        <v>140</v>
      </c>
      <c r="L12" s="5">
        <f t="shared" si="3"/>
        <v>0.15217391304347827</v>
      </c>
      <c r="M12" s="5">
        <f t="shared" si="4"/>
        <v>20183.492537313432</v>
      </c>
    </row>
    <row r="13" spans="1:16" ht="15" thickBot="1" x14ac:dyDescent="0.35">
      <c r="A13" s="10">
        <v>44044</v>
      </c>
      <c r="B13">
        <v>9083</v>
      </c>
      <c r="C13">
        <v>467</v>
      </c>
      <c r="D13">
        <v>41177</v>
      </c>
      <c r="E13" s="2">
        <v>4122.8999999999996</v>
      </c>
      <c r="F13">
        <v>4123</v>
      </c>
      <c r="G13">
        <v>3656</v>
      </c>
      <c r="H13">
        <f t="shared" si="0"/>
        <v>12739</v>
      </c>
      <c r="I13" s="5">
        <f t="shared" si="1"/>
        <v>4.5334140702411094</v>
      </c>
      <c r="J13" s="5">
        <f t="shared" si="2"/>
        <v>16574.161840801495</v>
      </c>
      <c r="K13" s="7">
        <v>70</v>
      </c>
      <c r="L13" s="5">
        <f t="shared" si="3"/>
        <v>0.14989293361884368</v>
      </c>
      <c r="M13" s="5">
        <f t="shared" si="4"/>
        <v>16644.161840801495</v>
      </c>
    </row>
    <row r="14" spans="1:16" ht="15" thickBot="1" x14ac:dyDescent="0.35">
      <c r="A14" s="10">
        <v>44075</v>
      </c>
      <c r="B14">
        <v>10754</v>
      </c>
      <c r="C14">
        <v>149</v>
      </c>
      <c r="D14">
        <v>46116</v>
      </c>
      <c r="E14" s="1">
        <v>3184.53</v>
      </c>
      <c r="F14">
        <v>3185</v>
      </c>
      <c r="G14">
        <v>3036</v>
      </c>
      <c r="H14">
        <f t="shared" si="0"/>
        <v>13790</v>
      </c>
      <c r="I14" s="5">
        <f t="shared" si="1"/>
        <v>4.2882648316905341</v>
      </c>
      <c r="J14" s="5">
        <f t="shared" si="2"/>
        <v>13019.172029012461</v>
      </c>
      <c r="K14" s="7">
        <v>25</v>
      </c>
      <c r="L14" s="5">
        <f t="shared" si="3"/>
        <v>0.16778523489932887</v>
      </c>
      <c r="M14" s="5">
        <f t="shared" si="4"/>
        <v>13044.172029012461</v>
      </c>
    </row>
    <row r="15" spans="1:16" ht="15" thickBot="1" x14ac:dyDescent="0.35">
      <c r="A15" s="10">
        <v>44105</v>
      </c>
      <c r="B15">
        <v>9719</v>
      </c>
      <c r="C15">
        <v>60</v>
      </c>
      <c r="D15">
        <v>43059</v>
      </c>
      <c r="E15" s="2">
        <v>1462.82</v>
      </c>
      <c r="F15">
        <v>1463</v>
      </c>
      <c r="G15">
        <v>1403</v>
      </c>
      <c r="H15">
        <f t="shared" si="0"/>
        <v>11122</v>
      </c>
      <c r="I15" s="5">
        <f t="shared" si="1"/>
        <v>4.4303940734643481</v>
      </c>
      <c r="J15" s="5">
        <f t="shared" si="2"/>
        <v>6215.8428850704804</v>
      </c>
      <c r="K15" s="7">
        <v>10</v>
      </c>
      <c r="L15" s="5">
        <f t="shared" si="3"/>
        <v>0.16666666666666666</v>
      </c>
      <c r="M15" s="5">
        <f t="shared" si="4"/>
        <v>6225.8428850704804</v>
      </c>
    </row>
    <row r="16" spans="1:16" ht="15" thickBot="1" x14ac:dyDescent="0.35">
      <c r="A16" s="10">
        <v>44136</v>
      </c>
      <c r="B16">
        <v>11132</v>
      </c>
      <c r="C16">
        <v>3</v>
      </c>
      <c r="D16">
        <v>47233</v>
      </c>
      <c r="E16" s="1">
        <v>825.99</v>
      </c>
      <c r="F16">
        <v>826</v>
      </c>
      <c r="G16">
        <v>823</v>
      </c>
      <c r="H16">
        <f t="shared" si="0"/>
        <v>11955</v>
      </c>
      <c r="I16" s="5">
        <f t="shared" si="1"/>
        <v>4.24299317283507</v>
      </c>
      <c r="J16" s="5">
        <f t="shared" si="2"/>
        <v>3491.9833812432626</v>
      </c>
      <c r="K16" s="7">
        <v>1</v>
      </c>
      <c r="L16" s="5">
        <f t="shared" si="3"/>
        <v>0.33333333333333331</v>
      </c>
      <c r="M16" s="5">
        <f t="shared" si="4"/>
        <v>3492.9833812432626</v>
      </c>
    </row>
    <row r="17" spans="1:13" ht="15" thickBot="1" x14ac:dyDescent="0.35">
      <c r="A17" s="10">
        <v>44166</v>
      </c>
      <c r="B17">
        <v>12535</v>
      </c>
      <c r="C17">
        <v>0</v>
      </c>
      <c r="D17">
        <v>51378</v>
      </c>
      <c r="E17" s="3">
        <v>519.36</v>
      </c>
      <c r="F17">
        <v>519</v>
      </c>
      <c r="G17">
        <f>F17-C17</f>
        <v>519</v>
      </c>
      <c r="H17">
        <f t="shared" si="0"/>
        <v>13054</v>
      </c>
      <c r="I17" s="5">
        <f>D17/B17</f>
        <v>4.0987634623055449</v>
      </c>
      <c r="J17" s="5">
        <f>G17*I17</f>
        <v>2127.2582369365778</v>
      </c>
      <c r="K17" s="7">
        <v>0</v>
      </c>
      <c r="L17" s="5">
        <v>0</v>
      </c>
      <c r="M17" s="5">
        <f>J17+K17</f>
        <v>2127.2582369365778</v>
      </c>
    </row>
    <row r="18" spans="1:13" ht="15.6" x14ac:dyDescent="0.3">
      <c r="A18" s="11" t="s">
        <v>11</v>
      </c>
      <c r="B18">
        <f t="shared" ref="B18:H18" si="5">SUM(B6:B17)</f>
        <v>116903</v>
      </c>
      <c r="C18">
        <f t="shared" si="5"/>
        <v>4772</v>
      </c>
      <c r="D18">
        <f t="shared" si="5"/>
        <v>517512</v>
      </c>
      <c r="E18">
        <f t="shared" si="5"/>
        <v>34410.329999999994</v>
      </c>
      <c r="F18">
        <f t="shared" si="5"/>
        <v>34409</v>
      </c>
      <c r="G18">
        <f t="shared" si="5"/>
        <v>29637</v>
      </c>
      <c r="H18">
        <f t="shared" si="5"/>
        <v>146540</v>
      </c>
      <c r="J18" s="8">
        <f>SUM(J6:J17)</f>
        <v>142437.81855852756</v>
      </c>
      <c r="K18" s="5">
        <f>SUM(K6:K17)</f>
        <v>772.34</v>
      </c>
      <c r="L18" s="6"/>
      <c r="M18" s="9">
        <f>SUM(M6:M17)</f>
        <v>143210.15855852753</v>
      </c>
    </row>
    <row r="19" spans="1:13" ht="15.6" x14ac:dyDescent="0.3">
      <c r="A19" s="11"/>
      <c r="C19" s="16">
        <v>4772</v>
      </c>
      <c r="D19" t="s">
        <v>20</v>
      </c>
      <c r="F19" s="6">
        <f>34409/29.16</f>
        <v>1180.0068587105625</v>
      </c>
      <c r="J19" s="6"/>
      <c r="K19" s="5">
        <v>772.34</v>
      </c>
      <c r="L19" s="6"/>
      <c r="M19" s="9"/>
    </row>
    <row r="21" spans="1:13" x14ac:dyDescent="0.3">
      <c r="A21" s="11" t="s">
        <v>18</v>
      </c>
      <c r="B21">
        <v>120000</v>
      </c>
      <c r="C21">
        <v>1479</v>
      </c>
      <c r="F21">
        <v>30901</v>
      </c>
      <c r="G21">
        <v>29422</v>
      </c>
    </row>
    <row r="22" spans="1:13" x14ac:dyDescent="0.3">
      <c r="L22" s="15" t="s">
        <v>16</v>
      </c>
      <c r="M22" s="15">
        <v>675283.59</v>
      </c>
    </row>
    <row r="23" spans="1:13" ht="15.6" x14ac:dyDescent="0.3">
      <c r="L23" s="13" t="s">
        <v>17</v>
      </c>
      <c r="M23" s="14">
        <f>M22/M18</f>
        <v>4.7153330238372941</v>
      </c>
    </row>
    <row r="26" spans="1:13" x14ac:dyDescent="0.3">
      <c r="I26" s="18" t="s">
        <v>24</v>
      </c>
      <c r="J26" s="18"/>
      <c r="K26" t="s">
        <v>8</v>
      </c>
    </row>
    <row r="27" spans="1:13" x14ac:dyDescent="0.3">
      <c r="H27" s="17" t="s">
        <v>21</v>
      </c>
      <c r="I27" s="17" t="s">
        <v>22</v>
      </c>
      <c r="J27" s="17" t="s">
        <v>23</v>
      </c>
      <c r="K27" s="17" t="s">
        <v>22</v>
      </c>
      <c r="L27" s="17" t="s">
        <v>23</v>
      </c>
    </row>
    <row r="28" spans="1:13" x14ac:dyDescent="0.3">
      <c r="H28">
        <v>39310</v>
      </c>
      <c r="I28">
        <v>4520</v>
      </c>
      <c r="J28">
        <v>117520</v>
      </c>
      <c r="K28" s="19">
        <f>I28/H28</f>
        <v>0.1149834647672348</v>
      </c>
      <c r="L28" s="19">
        <f>J28/H28</f>
        <v>2.989570083948105</v>
      </c>
    </row>
    <row r="30" spans="1:13" x14ac:dyDescent="0.3">
      <c r="H30">
        <v>34410</v>
      </c>
      <c r="I30" s="6">
        <f>J30/26</f>
        <v>5478.3846153846152</v>
      </c>
      <c r="J30">
        <v>142438</v>
      </c>
      <c r="K30" s="19">
        <f>I30/H30</f>
        <v>0.15920908501553663</v>
      </c>
      <c r="L30" s="19">
        <f>J30/H30</f>
        <v>4.1394362104039519</v>
      </c>
    </row>
    <row r="31" spans="1:13" x14ac:dyDescent="0.3">
      <c r="J31" t="s">
        <v>25</v>
      </c>
      <c r="K31">
        <v>0.16</v>
      </c>
    </row>
  </sheetData>
  <mergeCells count="1">
    <mergeCell ref="I26:J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Kaňák Radek</dc:creator>
  <cp:lastModifiedBy>Kaňák Radek</cp:lastModifiedBy>
  <dcterms:created xsi:type="dcterms:W3CDTF">2015-06-05T18:19:34Z</dcterms:created>
  <dcterms:modified xsi:type="dcterms:W3CDTF">2021-02-08T21:21:35Z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e1bae42-e289-4de2-8912-40e3bcb76f09_Enabled">
    <vt:lpwstr>true</vt:lpwstr>
  </property>
  <property fmtid="{D5CDD505-2E9C-101B-9397-08002B2CF9AE}" pid="3" name="MSIP_Label_4e1bae42-e289-4de2-8912-40e3bcb76f09_SetDate">
    <vt:lpwstr>2021-02-08T19:48:25Z</vt:lpwstr>
  </property>
  <property fmtid="{D5CDD505-2E9C-101B-9397-08002B2CF9AE}" pid="4" name="MSIP_Label_4e1bae42-e289-4de2-8912-40e3bcb76f09_Method">
    <vt:lpwstr>Privileged</vt:lpwstr>
  </property>
  <property fmtid="{D5CDD505-2E9C-101B-9397-08002B2CF9AE}" pid="5" name="MSIP_Label_4e1bae42-e289-4de2-8912-40e3bcb76f09_Name">
    <vt:lpwstr>L00031</vt:lpwstr>
  </property>
  <property fmtid="{D5CDD505-2E9C-101B-9397-08002B2CF9AE}" pid="6" name="MSIP_Label_4e1bae42-e289-4de2-8912-40e3bcb76f09_SiteId">
    <vt:lpwstr>b233f9e1-5599-4693-9cef-38858fe25406</vt:lpwstr>
  </property>
  <property fmtid="{D5CDD505-2E9C-101B-9397-08002B2CF9AE}" pid="7" name="MSIP_Label_4e1bae42-e289-4de2-8912-40e3bcb76f09_ActionId">
    <vt:lpwstr>77aac661-9121-449c-a284-4f8647f98aff</vt:lpwstr>
  </property>
  <property fmtid="{D5CDD505-2E9C-101B-9397-08002B2CF9AE}" pid="8" name="MSIP_Label_4e1bae42-e289-4de2-8912-40e3bcb76f09_ContentBits">
    <vt:lpwstr>0</vt:lpwstr>
  </property>
  <property fmtid="{D5CDD505-2E9C-101B-9397-08002B2CF9AE}" pid="9" name="DocumentClasification">
    <vt:lpwstr>Veřejné</vt:lpwstr>
  </property>
  <property fmtid="{D5CDD505-2E9C-101B-9397-08002B2CF9AE}" pid="10" name="CEZ_DLP">
    <vt:lpwstr>CEZ:ESCO:D</vt:lpwstr>
  </property>
  <property fmtid="{D5CDD505-2E9C-101B-9397-08002B2CF9AE}" pid="11" name="CEZ_MIPLabelName">
    <vt:lpwstr>Public-ESCO</vt:lpwstr>
  </property>
</Properties>
</file>